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155" windowHeight="11760" activeTab="1"/>
  </bookViews>
  <sheets>
    <sheet name="Py" sheetId="1" r:id="rId1"/>
    <sheet name="鍵長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I75" i="1"/>
  <c r="AL41"/>
  <c r="M48"/>
  <c r="I72"/>
  <c r="I71"/>
  <c r="I73"/>
  <c r="I74"/>
  <c r="I70"/>
  <c r="I64"/>
  <c r="I65"/>
  <c r="I60"/>
  <c r="I61"/>
  <c r="I62"/>
  <c r="I63"/>
  <c r="I43"/>
  <c r="L65"/>
  <c r="L48"/>
  <c r="I39" i="3"/>
  <c r="J39"/>
  <c r="M39"/>
  <c r="L39"/>
  <c r="K71" i="1" l="1"/>
  <c r="M43"/>
  <c r="K48"/>
  <c r="M61"/>
  <c r="M60"/>
  <c r="H52"/>
  <c r="H53"/>
  <c r="H54"/>
  <c r="H55"/>
  <c r="H56"/>
  <c r="H57"/>
  <c r="H51"/>
  <c r="G52"/>
  <c r="G53"/>
  <c r="G54"/>
  <c r="G55"/>
  <c r="G56"/>
  <c r="G57"/>
  <c r="G51"/>
  <c r="F52"/>
  <c r="F53"/>
  <c r="F54"/>
  <c r="F55"/>
  <c r="F56"/>
  <c r="F57"/>
  <c r="F51"/>
  <c r="I56"/>
  <c r="I55"/>
  <c r="I54"/>
  <c r="I53"/>
  <c r="I52"/>
  <c r="I51"/>
  <c r="H29"/>
  <c r="H30"/>
  <c r="H31"/>
  <c r="H32"/>
  <c r="H33"/>
  <c r="H28"/>
  <c r="M47"/>
  <c r="M46"/>
  <c r="M45"/>
  <c r="M63"/>
  <c r="M73"/>
  <c r="M74"/>
  <c r="M71"/>
  <c r="M72"/>
  <c r="K72"/>
  <c r="K73"/>
  <c r="K74"/>
  <c r="M70"/>
  <c r="L70"/>
  <c r="Q43"/>
  <c r="M64"/>
  <c r="M62"/>
  <c r="F24"/>
  <c r="G24"/>
  <c r="O61"/>
  <c r="O44"/>
  <c r="M44"/>
  <c r="K60"/>
  <c r="K63"/>
  <c r="K64"/>
  <c r="L60"/>
  <c r="K43"/>
  <c r="K47"/>
  <c r="K46"/>
  <c r="R44"/>
  <c r="K62"/>
  <c r="K61"/>
  <c r="L43"/>
  <c r="L45"/>
  <c r="L44"/>
  <c r="L47"/>
  <c r="L46"/>
  <c r="K45" l="1"/>
  <c r="K44"/>
  <c r="H24"/>
  <c r="H21"/>
  <c r="H22"/>
  <c r="H23"/>
  <c r="G19"/>
  <c r="G23"/>
  <c r="K26" i="3"/>
  <c r="L97" i="1"/>
  <c r="L98"/>
  <c r="L99"/>
  <c r="L96"/>
  <c r="J97"/>
  <c r="J98"/>
  <c r="J99"/>
  <c r="J100"/>
  <c r="H97"/>
  <c r="H98"/>
  <c r="H99"/>
  <c r="H100"/>
  <c r="G97"/>
  <c r="G98"/>
  <c r="G99"/>
  <c r="G100"/>
  <c r="F97"/>
  <c r="F98"/>
  <c r="F99"/>
  <c r="F100"/>
  <c r="N26" i="3"/>
  <c r="N27"/>
  <c r="L89" i="1"/>
  <c r="L90"/>
  <c r="L91"/>
  <c r="L92"/>
  <c r="L88"/>
  <c r="L80"/>
  <c r="L81"/>
  <c r="L82"/>
  <c r="L83"/>
  <c r="L84"/>
  <c r="L79"/>
  <c r="H89"/>
  <c r="H90"/>
  <c r="H91"/>
  <c r="H92"/>
  <c r="H88"/>
  <c r="G88"/>
  <c r="G89"/>
  <c r="G90"/>
  <c r="G91"/>
  <c r="G92"/>
  <c r="F29"/>
  <c r="H61"/>
  <c r="H62"/>
  <c r="G61"/>
  <c r="G62"/>
  <c r="H20"/>
  <c r="F33"/>
  <c r="F31"/>
  <c r="F92"/>
  <c r="F88"/>
  <c r="F89"/>
  <c r="F90"/>
  <c r="F91"/>
  <c r="F65"/>
  <c r="I44"/>
  <c r="I45"/>
  <c r="I46"/>
  <c r="I47"/>
  <c r="F62"/>
  <c r="F75"/>
  <c r="L101"/>
  <c r="L93"/>
  <c r="X96"/>
  <c r="J96" s="1"/>
  <c r="H64"/>
  <c r="G64"/>
  <c r="F64"/>
  <c r="H71"/>
  <c r="H72"/>
  <c r="H73"/>
  <c r="H74"/>
  <c r="H75"/>
  <c r="G71"/>
  <c r="G72"/>
  <c r="G73"/>
  <c r="G74"/>
  <c r="G75"/>
  <c r="F71"/>
  <c r="F72"/>
  <c r="F73"/>
  <c r="F74"/>
  <c r="G22"/>
  <c r="G21"/>
  <c r="F18"/>
  <c r="F96" l="1"/>
  <c r="H96"/>
  <c r="G96"/>
  <c r="K27" i="3"/>
  <c r="H19" i="1"/>
  <c r="Y70"/>
  <c r="K70" s="1"/>
  <c r="F70" l="1"/>
  <c r="G70"/>
  <c r="H70"/>
  <c r="G20"/>
  <c r="H18"/>
  <c r="H65" l="1"/>
  <c r="G65"/>
  <c r="F34"/>
  <c r="G18"/>
  <c r="H60"/>
  <c r="G60"/>
  <c r="F60"/>
  <c r="F61"/>
  <c r="H63" l="1"/>
  <c r="G63"/>
  <c r="F63"/>
  <c r="H44"/>
  <c r="H45"/>
  <c r="H46"/>
  <c r="H47"/>
  <c r="G44"/>
  <c r="G45"/>
  <c r="G46"/>
  <c r="G47"/>
  <c r="F47"/>
  <c r="F45"/>
  <c r="F28"/>
  <c r="F32"/>
  <c r="F30"/>
  <c r="G48" l="1"/>
  <c r="F48"/>
  <c r="F46"/>
  <c r="H48"/>
  <c r="F19"/>
  <c r="F20"/>
  <c r="F21"/>
  <c r="F22"/>
  <c r="F23"/>
  <c r="F11" l="1"/>
  <c r="F10" l="1"/>
  <c r="F44"/>
  <c r="F6"/>
  <c r="F7"/>
  <c r="F8"/>
  <c r="F9"/>
  <c r="F5"/>
  <c r="J80" l="1"/>
  <c r="J81"/>
  <c r="J82"/>
  <c r="J83"/>
  <c r="J84"/>
  <c r="J79"/>
  <c r="I80"/>
  <c r="I81"/>
  <c r="I82"/>
  <c r="I83"/>
  <c r="I84"/>
  <c r="I79"/>
  <c r="G80"/>
  <c r="G81"/>
  <c r="G82"/>
  <c r="G83"/>
  <c r="G84"/>
  <c r="H80"/>
  <c r="H81"/>
  <c r="H82"/>
  <c r="H83"/>
  <c r="H84"/>
  <c r="H79"/>
  <c r="F81"/>
  <c r="F82"/>
  <c r="F83"/>
  <c r="F84"/>
  <c r="F80"/>
  <c r="F43"/>
  <c r="F79"/>
  <c r="G79"/>
  <c r="H43"/>
  <c r="G43"/>
</calcChain>
</file>

<file path=xl/sharedStrings.xml><?xml version="1.0" encoding="utf-8"?>
<sst xmlns="http://schemas.openxmlformats.org/spreadsheetml/2006/main" count="382" uniqueCount="155">
  <si>
    <t>MP2/apdz</t>
  </si>
  <si>
    <t>MP2/apdz</t>
    <phoneticPr fontId="1" type="noConversion"/>
  </si>
  <si>
    <t>B3LYP/apdz</t>
  </si>
  <si>
    <t>B3LYP/apdz</t>
    <phoneticPr fontId="1" type="noConversion"/>
  </si>
  <si>
    <t>HXePy</t>
    <phoneticPr fontId="1" type="noConversion"/>
  </si>
  <si>
    <t>FXePy</t>
    <phoneticPr fontId="1" type="noConversion"/>
  </si>
  <si>
    <t>H</t>
    <phoneticPr fontId="1" type="noConversion"/>
  </si>
  <si>
    <t>Xe</t>
    <phoneticPr fontId="1" type="noConversion"/>
  </si>
  <si>
    <t>F</t>
  </si>
  <si>
    <t>F</t>
    <phoneticPr fontId="1" type="noConversion"/>
  </si>
  <si>
    <t>O(T)</t>
    <phoneticPr fontId="1" type="noConversion"/>
  </si>
  <si>
    <t>O(S)</t>
    <phoneticPr fontId="1" type="noConversion"/>
  </si>
  <si>
    <t>F-</t>
    <phoneticPr fontId="1" type="noConversion"/>
  </si>
  <si>
    <t>O-</t>
    <phoneticPr fontId="1" type="noConversion"/>
  </si>
  <si>
    <t>B3LYP/aptz</t>
  </si>
  <si>
    <t>MPW1PW91/apdz</t>
  </si>
  <si>
    <t>MPW1PW91/aptz</t>
  </si>
  <si>
    <t>MP2/aptz</t>
  </si>
  <si>
    <t>CCSD(T)/aptz//MPW1PW91/aptz</t>
  </si>
  <si>
    <t>MP2/aptz</t>
    <phoneticPr fontId="1" type="noConversion"/>
  </si>
  <si>
    <t>barrier</t>
    <phoneticPr fontId="25" type="noConversion"/>
  </si>
  <si>
    <t>TS</t>
    <phoneticPr fontId="1" type="noConversion"/>
  </si>
  <si>
    <t>Pyr</t>
    <phoneticPr fontId="1" type="noConversion"/>
  </si>
  <si>
    <t>Xe</t>
    <phoneticPr fontId="1" type="noConversion"/>
  </si>
  <si>
    <t>XeO</t>
    <phoneticPr fontId="1" type="noConversion"/>
  </si>
  <si>
    <t>MP2/apdz</t>
    <phoneticPr fontId="1" type="noConversion"/>
  </si>
  <si>
    <t>Geom</t>
    <phoneticPr fontId="1" type="noConversion"/>
  </si>
  <si>
    <t>FXeO-(S)</t>
    <phoneticPr fontId="25" type="noConversion"/>
  </si>
  <si>
    <t>FXeO-(T)</t>
    <phoneticPr fontId="25" type="noConversion"/>
  </si>
  <si>
    <t>CCSD(T)/aug-cc-pVTZ</t>
    <phoneticPr fontId="25" type="noConversion"/>
  </si>
  <si>
    <t>Barrier</t>
    <phoneticPr fontId="25" type="noConversion"/>
  </si>
  <si>
    <t>B3LYP/aptz</t>
    <phoneticPr fontId="25" type="noConversion"/>
  </si>
  <si>
    <t>MPW1PW91/apdz</t>
    <phoneticPr fontId="25" type="noConversion"/>
  </si>
  <si>
    <t>MPW1PW91/aptz</t>
    <phoneticPr fontId="25" type="noConversion"/>
  </si>
  <si>
    <t>FO-</t>
    <phoneticPr fontId="25" type="noConversion"/>
  </si>
  <si>
    <t xml:space="preserve"> Pyr- + Xe + O(S)</t>
    <phoneticPr fontId="25" type="noConversion"/>
  </si>
  <si>
    <t xml:space="preserve"> Pyr- + Xe + O(T) </t>
    <phoneticPr fontId="25" type="noConversion"/>
  </si>
  <si>
    <t>Pyr + Xe + O-</t>
    <phoneticPr fontId="25" type="noConversion"/>
  </si>
  <si>
    <t xml:space="preserve"> F + Xe + Pyr</t>
    <phoneticPr fontId="25" type="noConversion"/>
  </si>
  <si>
    <t>H + Xe + Pyr</t>
    <phoneticPr fontId="25" type="noConversion"/>
  </si>
  <si>
    <t>CCSD(T)/aug-cc-pVTZ//MP2/apdz</t>
    <phoneticPr fontId="25" type="noConversion"/>
  </si>
  <si>
    <t>CCSD(T)/aug-cc-pVTZ</t>
    <phoneticPr fontId="25" type="noConversion"/>
  </si>
  <si>
    <t>OXePy-(S)</t>
    <phoneticPr fontId="1" type="noConversion"/>
  </si>
  <si>
    <t>OXePy-(T)</t>
    <phoneticPr fontId="1" type="noConversion"/>
  </si>
  <si>
    <t>Kr</t>
    <phoneticPr fontId="1" type="noConversion"/>
  </si>
  <si>
    <t>OKrPy-(S)</t>
    <phoneticPr fontId="1" type="noConversion"/>
  </si>
  <si>
    <t>FKrPy</t>
    <phoneticPr fontId="1" type="noConversion"/>
  </si>
  <si>
    <t xml:space="preserve"> Pyr- + Kr + O(S)</t>
    <phoneticPr fontId="25" type="noConversion"/>
  </si>
  <si>
    <t xml:space="preserve"> Pyr- + Kr + O(T) </t>
    <phoneticPr fontId="25" type="noConversion"/>
  </si>
  <si>
    <t>Pyr + Kr + O-</t>
    <phoneticPr fontId="25" type="noConversion"/>
  </si>
  <si>
    <t xml:space="preserve"> F + Kr + Pyr</t>
    <phoneticPr fontId="25" type="noConversion"/>
  </si>
  <si>
    <t>HF + Pyr + Xe</t>
    <phoneticPr fontId="25" type="noConversion"/>
  </si>
  <si>
    <t>HF</t>
    <phoneticPr fontId="25" type="noConversion"/>
  </si>
  <si>
    <t>TS_2</t>
    <phoneticPr fontId="25" type="noConversion"/>
  </si>
  <si>
    <t>Erxn</t>
    <phoneticPr fontId="25" type="noConversion"/>
  </si>
  <si>
    <t>TS</t>
    <phoneticPr fontId="25" type="noConversion"/>
  </si>
  <si>
    <t>C4H3N</t>
    <phoneticPr fontId="25" type="noConversion"/>
  </si>
  <si>
    <t>OArPy-(S)</t>
    <phoneticPr fontId="1" type="noConversion"/>
  </si>
  <si>
    <t>Ar</t>
    <phoneticPr fontId="1" type="noConversion"/>
  </si>
  <si>
    <t>OKrPy-(T)</t>
    <phoneticPr fontId="1" type="noConversion"/>
  </si>
  <si>
    <t>OArPy-(T)</t>
    <phoneticPr fontId="1" type="noConversion"/>
  </si>
  <si>
    <t>S-T gap</t>
    <phoneticPr fontId="25" type="noConversion"/>
  </si>
  <si>
    <t>MPW1PW91/aug-cc-pVTZ</t>
  </si>
  <si>
    <t xml:space="preserve"> B3LYP/aug-cc-pVTZ</t>
  </si>
  <si>
    <t>MP2/aug-cc-pVDZ</t>
  </si>
  <si>
    <t xml:space="preserve">R(Ng-N) </t>
    <phoneticPr fontId="1" type="noConversion"/>
  </si>
  <si>
    <t>OAr-NC4H4</t>
    <phoneticPr fontId="1" type="noConversion"/>
  </si>
  <si>
    <t>R(O-Ng)</t>
    <phoneticPr fontId="1" type="noConversion"/>
  </si>
  <si>
    <t>OAr-F</t>
    <phoneticPr fontId="1" type="noConversion"/>
  </si>
  <si>
    <t xml:space="preserve">R(Ng-F) </t>
    <phoneticPr fontId="1" type="noConversion"/>
  </si>
  <si>
    <t>CCSD(T)/aug-cc-pVTZ</t>
    <phoneticPr fontId="1" type="noConversion"/>
  </si>
  <si>
    <t xml:space="preserve"> Pyr- + Ar + O(T) </t>
    <phoneticPr fontId="25" type="noConversion"/>
  </si>
  <si>
    <t xml:space="preserve"> Pyr- + Ar + O(S)</t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</si>
  <si>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Xe + O(S)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</si>
  <si>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Xe + O(T)</t>
    </r>
    <phoneticPr fontId="25" type="noConversion"/>
  </si>
  <si>
    <r>
      <t>F + Xe + O</t>
    </r>
    <r>
      <rPr>
        <vertAlign val="superscript"/>
        <sz val="12"/>
        <color indexed="8"/>
        <rFont val="Symbol"/>
        <family val="1"/>
        <charset val="2"/>
      </rPr>
      <t>-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</si>
  <si>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XeO</t>
    </r>
    <phoneticPr fontId="25" type="noConversion"/>
  </si>
  <si>
    <r>
      <t>FO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Xe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</si>
  <si>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Kr + O(S)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</si>
  <si>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Kr + O(T)</t>
    </r>
    <phoneticPr fontId="25" type="noConversion"/>
  </si>
  <si>
    <r>
      <t>F + Kr + O</t>
    </r>
    <r>
      <rPr>
        <vertAlign val="superscript"/>
        <sz val="12"/>
        <color indexed="8"/>
        <rFont val="Symbol"/>
        <family val="1"/>
        <charset val="2"/>
      </rPr>
      <t>-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</si>
  <si>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KrO</t>
    </r>
    <phoneticPr fontId="25" type="noConversion"/>
  </si>
  <si>
    <r>
      <t>FO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Kr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</si>
  <si>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Ar + O(S)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</si>
  <si>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Ar + O(T)</t>
    </r>
    <phoneticPr fontId="25" type="noConversion"/>
  </si>
  <si>
    <r>
      <t>F + Ar + O</t>
    </r>
    <r>
      <rPr>
        <vertAlign val="superscript"/>
        <sz val="12"/>
        <color indexed="8"/>
        <rFont val="Symbol"/>
        <family val="1"/>
        <charset val="2"/>
      </rPr>
      <t>-</t>
    </r>
    <phoneticPr fontId="25" type="noConversion"/>
  </si>
  <si>
    <r>
      <t>F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ArO</t>
    </r>
    <phoneticPr fontId="25" type="noConversion"/>
  </si>
  <si>
    <r>
      <t>FO</t>
    </r>
    <r>
      <rPr>
        <vertAlign val="superscript"/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+ Ar</t>
    </r>
    <phoneticPr fontId="25" type="noConversion"/>
  </si>
  <si>
    <t>FKrO-(S)</t>
    <phoneticPr fontId="25" type="noConversion"/>
  </si>
  <si>
    <t>FKrO-(T)</t>
    <phoneticPr fontId="25" type="noConversion"/>
  </si>
  <si>
    <t>FArO-(T)</t>
    <phoneticPr fontId="25" type="noConversion"/>
  </si>
  <si>
    <t>ArO</t>
    <phoneticPr fontId="1" type="noConversion"/>
  </si>
  <si>
    <t>KrO</t>
    <phoneticPr fontId="1" type="noConversion"/>
  </si>
  <si>
    <t>FArO-(S)</t>
    <phoneticPr fontId="25" type="noConversion"/>
  </si>
  <si>
    <t>Pyr + Ar + O-</t>
    <phoneticPr fontId="25" type="noConversion"/>
  </si>
  <si>
    <t>OPyr-</t>
    <phoneticPr fontId="25" type="noConversion"/>
  </si>
  <si>
    <t>OH-</t>
    <phoneticPr fontId="25" type="noConversion"/>
  </si>
  <si>
    <t>C4H3N</t>
    <phoneticPr fontId="25" type="noConversion"/>
  </si>
  <si>
    <t>OXe-</t>
    <phoneticPr fontId="25" type="noConversion"/>
  </si>
  <si>
    <t>OXe</t>
    <phoneticPr fontId="25" type="noConversion"/>
  </si>
  <si>
    <t>XeOH-</t>
    <phoneticPr fontId="25" type="noConversion"/>
  </si>
  <si>
    <t>S-T gap</t>
    <phoneticPr fontId="25" type="noConversion"/>
  </si>
  <si>
    <t>TS1</t>
    <phoneticPr fontId="25" type="noConversion"/>
  </si>
  <si>
    <t>MP2/apdz</t>
    <phoneticPr fontId="25" type="noConversion"/>
  </si>
  <si>
    <t>Ng = Ar</t>
    <phoneticPr fontId="25" type="noConversion"/>
  </si>
  <si>
    <t>Ng = Kr</t>
    <phoneticPr fontId="25" type="noConversion"/>
  </si>
  <si>
    <t>Ng = Xe</t>
    <phoneticPr fontId="25" type="noConversion"/>
  </si>
  <si>
    <t>MPW1PW91/apdz</t>
    <phoneticPr fontId="1" type="noConversion"/>
  </si>
  <si>
    <t>CCSD(T)/aptz//MP2/apdz</t>
    <phoneticPr fontId="25" type="noConversion"/>
  </si>
  <si>
    <t>HOXe- + C4H3N</t>
    <phoneticPr fontId="25" type="noConversion"/>
  </si>
  <si>
    <t>HOC4H3N-</t>
    <phoneticPr fontId="25" type="noConversion"/>
  </si>
  <si>
    <t>XeO- + C4H4N</t>
    <phoneticPr fontId="25" type="noConversion"/>
  </si>
  <si>
    <t>O-Kr</t>
    <phoneticPr fontId="25" type="noConversion"/>
  </si>
  <si>
    <t>KrO- + C4H4N</t>
    <phoneticPr fontId="25" type="noConversion"/>
  </si>
  <si>
    <t>XeO + C4H4N-</t>
    <phoneticPr fontId="25" type="noConversion"/>
  </si>
  <si>
    <t>KrO + C4H4N</t>
    <phoneticPr fontId="25" type="noConversion"/>
  </si>
  <si>
    <t>3_HOC4H4N-</t>
    <phoneticPr fontId="25" type="noConversion"/>
  </si>
  <si>
    <t>XeO + 3_C4H5N-</t>
    <phoneticPr fontId="25" type="noConversion"/>
  </si>
  <si>
    <t>TS_2</t>
    <phoneticPr fontId="25" type="noConversion"/>
  </si>
  <si>
    <t>HF + Pyr + Kr</t>
    <phoneticPr fontId="25" type="noConversion"/>
  </si>
  <si>
    <t>ArO-</t>
    <phoneticPr fontId="25" type="noConversion"/>
  </si>
  <si>
    <t>C4H4N_anion</t>
    <phoneticPr fontId="1" type="noConversion"/>
  </si>
  <si>
    <t>C4H4N</t>
  </si>
  <si>
    <t>anion_O-C4H4N + Xe</t>
    <phoneticPr fontId="25" type="noConversion"/>
  </si>
  <si>
    <t>anion_O-C4H4N +Kr</t>
    <phoneticPr fontId="25" type="noConversion"/>
  </si>
  <si>
    <t>anion_O-C4H4N + Ar</t>
    <phoneticPr fontId="25" type="noConversion"/>
  </si>
  <si>
    <t>ArO- + C4H4N</t>
    <phoneticPr fontId="25" type="noConversion"/>
  </si>
  <si>
    <t>OKr-</t>
    <phoneticPr fontId="25" type="noConversion"/>
  </si>
  <si>
    <t>HXe-NC4H4</t>
    <phoneticPr fontId="1" type="noConversion"/>
  </si>
  <si>
    <t>R(X-Ng)</t>
    <phoneticPr fontId="1" type="noConversion"/>
  </si>
  <si>
    <r>
      <t xml:space="preserve">含 </t>
    </r>
    <r>
      <rPr>
        <sz val="12"/>
        <color theme="1"/>
        <rFont val="Times New Roman"/>
        <family val="1"/>
      </rPr>
      <t>Pyrrole</t>
    </r>
    <r>
      <rPr>
        <sz val="12"/>
        <color theme="1"/>
        <rFont val="標楷體"/>
        <family val="4"/>
        <charset val="136"/>
      </rPr>
      <t xml:space="preserve"> 之中性化合物不同理論下所得之結構</t>
    </r>
    <phoneticPr fontId="1" type="noConversion"/>
  </si>
  <si>
    <r>
      <t>FXe-</t>
    </r>
    <r>
      <rPr>
        <sz val="12"/>
        <color theme="1"/>
        <rFont val="Times New Roman"/>
        <family val="1"/>
      </rPr>
      <t>NC4H4</t>
    </r>
    <phoneticPr fontId="1" type="noConversion"/>
  </si>
  <si>
    <r>
      <t>FKr-</t>
    </r>
    <r>
      <rPr>
        <sz val="12"/>
        <color theme="1"/>
        <rFont val="Times New Roman"/>
        <family val="1"/>
      </rPr>
      <t>NC4H4</t>
    </r>
    <phoneticPr fontId="1" type="noConversion"/>
  </si>
  <si>
    <r>
      <t xml:space="preserve">含 </t>
    </r>
    <r>
      <rPr>
        <sz val="12"/>
        <color theme="1"/>
        <rFont val="Times New Roman"/>
        <family val="1"/>
      </rPr>
      <t>Pyrrole</t>
    </r>
    <r>
      <rPr>
        <sz val="12"/>
        <color theme="1"/>
        <rFont val="標楷體"/>
        <family val="4"/>
        <charset val="136"/>
      </rPr>
      <t xml:space="preserve"> 之陰電性化合物不同理論下所得之結構</t>
    </r>
    <phoneticPr fontId="1" type="noConversion"/>
  </si>
  <si>
    <r>
      <t>OKr-</t>
    </r>
    <r>
      <rPr>
        <sz val="12"/>
        <color theme="1"/>
        <rFont val="Times New Roman"/>
        <family val="1"/>
      </rPr>
      <t>F</t>
    </r>
    <phoneticPr fontId="1" type="noConversion"/>
  </si>
  <si>
    <r>
      <t>OXe-</t>
    </r>
    <r>
      <rPr>
        <sz val="12"/>
        <color theme="1"/>
        <rFont val="Times New Roman"/>
        <family val="1"/>
      </rPr>
      <t>F</t>
    </r>
    <phoneticPr fontId="1" type="noConversion"/>
  </si>
  <si>
    <r>
      <t>OKr-</t>
    </r>
    <r>
      <rPr>
        <sz val="12"/>
        <color theme="1"/>
        <rFont val="Times New Roman"/>
        <family val="1"/>
      </rPr>
      <t>NC4H4</t>
    </r>
    <phoneticPr fontId="1" type="noConversion"/>
  </si>
  <si>
    <r>
      <t>OXe-</t>
    </r>
    <r>
      <rPr>
        <sz val="12"/>
        <color theme="1"/>
        <rFont val="Times New Roman"/>
        <family val="1"/>
      </rPr>
      <t>NC4H4</t>
    </r>
    <phoneticPr fontId="1" type="noConversion"/>
  </si>
  <si>
    <t>O- + XePyr</t>
    <phoneticPr fontId="25" type="noConversion"/>
  </si>
  <si>
    <t>O- + KrPyr</t>
    <phoneticPr fontId="25" type="noConversion"/>
  </si>
  <si>
    <t>O- + ArPyr</t>
    <phoneticPr fontId="25" type="noConversion"/>
  </si>
  <si>
    <t>XePyr</t>
    <phoneticPr fontId="25" type="noConversion"/>
  </si>
  <si>
    <t>KrPyr</t>
    <phoneticPr fontId="25" type="noConversion"/>
  </si>
  <si>
    <t>ArPyr</t>
    <phoneticPr fontId="25" type="noConversion"/>
  </si>
  <si>
    <t>2_C4H4N_anion</t>
    <phoneticPr fontId="1" type="noConversion"/>
  </si>
  <si>
    <t>2_C4H4N</t>
    <phoneticPr fontId="25" type="noConversion"/>
  </si>
  <si>
    <t>B3LYP/aptz</t>
    <phoneticPr fontId="1" type="noConversion"/>
  </si>
  <si>
    <t>MPW1PW91/aptz</t>
    <phoneticPr fontId="1" type="noConversion"/>
  </si>
  <si>
    <t xml:space="preserve"> Pyr- +Ng + O(S)</t>
    <phoneticPr fontId="25" type="noConversion"/>
  </si>
  <si>
    <t xml:space="preserve"> Pyr- + Ng + O(T) </t>
    <phoneticPr fontId="25" type="noConversion"/>
  </si>
  <si>
    <t>Pyr + Ng + O-</t>
    <phoneticPr fontId="25" type="noConversion"/>
  </si>
  <si>
    <t>C4H4NO- + Ng</t>
    <phoneticPr fontId="25" type="noConversion"/>
  </si>
  <si>
    <t>C4H4N-Ng-O-</t>
    <phoneticPr fontId="1" type="noConversion"/>
  </si>
  <si>
    <t>NgO- + C4H4N</t>
    <phoneticPr fontId="25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</si>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</sst>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000_ "/>
    <numFmt numFmtId="177" formatCode="0.0_ "/>
    <numFmt numFmtId="178" formatCode="0.000_ "/>
    <numFmt numFmtId="179" formatCode="0.0_);[Red]\(0.0\)"/>
    <numFmt numFmtId="180" formatCode="0.000_);[Red]\(0.000\)"/>
  </numFmts>
  <fonts count="4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vertAlign val="superscript"/>
      <sz val="12"/>
      <color indexed="8"/>
      <name val="Symbol"/>
      <family val="1"/>
      <charset val="2"/>
    </font>
    <font>
      <sz val="9"/>
      <name val="新細明體"/>
      <family val="1"/>
      <charset val="136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theme="5" tint="-0.249977111117893"/>
      <name val="Times New Roman"/>
      <family val="1"/>
    </font>
    <font>
      <sz val="14"/>
      <color rgb="FF0070C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4"/>
      <color rgb="FF000000"/>
      <name val="新細明體"/>
      <family val="1"/>
      <charset val="136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新細明體"/>
      <family val="1"/>
      <charset val="136"/>
    </font>
    <font>
      <sz val="14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7" fontId="2" fillId="0" borderId="0">
      <alignment horizontal="center"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0" fontId="2" fillId="24" borderId="0" xfId="0" applyFont="1" applyFill="1" applyAlignment="1">
      <alignment horizontal="center" vertical="center"/>
    </xf>
    <xf numFmtId="176" fontId="4" fillId="0" borderId="0" xfId="43" applyNumberFormat="1" applyFont="1" applyFill="1" applyBorder="1" applyAlignment="1">
      <alignment horizontal="center" vertical="center"/>
    </xf>
    <xf numFmtId="176" fontId="4" fillId="0" borderId="0" xfId="44" applyNumberFormat="1" applyFont="1" applyFill="1" applyBorder="1" applyAlignment="1">
      <alignment horizontal="center" vertical="center"/>
    </xf>
    <xf numFmtId="176" fontId="4" fillId="0" borderId="0" xfId="45" applyNumberFormat="1" applyFont="1" applyFill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31" fillId="0" borderId="0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176" fontId="26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7" fontId="26" fillId="0" borderId="13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6" applyFont="1" applyBorder="1" applyAlignment="1">
      <alignment horizontal="center" vertical="center"/>
    </xf>
    <xf numFmtId="177" fontId="23" fillId="0" borderId="10" xfId="46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78" fontId="36" fillId="0" borderId="0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center" vertical="center"/>
    </xf>
    <xf numFmtId="178" fontId="35" fillId="0" borderId="0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8" fontId="37" fillId="0" borderId="0" xfId="0" applyNumberFormat="1" applyFont="1" applyBorder="1" applyAlignment="1">
      <alignment horizontal="center" vertical="center"/>
    </xf>
    <xf numFmtId="177" fontId="37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9" fontId="36" fillId="0" borderId="0" xfId="0" applyNumberFormat="1" applyFont="1" applyFill="1" applyBorder="1" applyAlignment="1">
      <alignment vertical="center"/>
    </xf>
    <xf numFmtId="178" fontId="36" fillId="0" borderId="0" xfId="47" applyNumberFormat="1" applyFont="1" applyBorder="1" applyAlignment="1">
      <alignment horizontal="center" vertical="center"/>
    </xf>
    <xf numFmtId="180" fontId="36" fillId="0" borderId="0" xfId="0" applyNumberFormat="1" applyFont="1" applyBorder="1" applyAlignment="1">
      <alignment horizontal="center" vertical="center"/>
    </xf>
    <xf numFmtId="180" fontId="36" fillId="0" borderId="0" xfId="47" applyNumberFormat="1" applyFont="1" applyBorder="1" applyAlignment="1">
      <alignment horizontal="center" vertical="center"/>
    </xf>
    <xf numFmtId="178" fontId="35" fillId="0" borderId="0" xfId="47" applyNumberFormat="1" applyFont="1" applyBorder="1" applyAlignment="1">
      <alignment horizontal="center" vertical="center"/>
    </xf>
    <xf numFmtId="180" fontId="35" fillId="0" borderId="0" xfId="47" applyNumberFormat="1" applyFont="1" applyBorder="1" applyAlignment="1">
      <alignment horizontal="center" vertical="center"/>
    </xf>
    <xf numFmtId="178" fontId="37" fillId="0" borderId="0" xfId="47" applyNumberFormat="1" applyFont="1" applyBorder="1" applyAlignment="1">
      <alignment horizontal="center" vertical="center"/>
    </xf>
    <xf numFmtId="180" fontId="37" fillId="0" borderId="0" xfId="47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8" fontId="28" fillId="0" borderId="0" xfId="0" applyNumberFormat="1" applyFont="1" applyBorder="1" applyAlignment="1">
      <alignment horizontal="center" vertical="center"/>
    </xf>
    <xf numFmtId="0" fontId="33" fillId="0" borderId="11" xfId="0" applyFont="1" applyBorder="1">
      <alignment vertical="center"/>
    </xf>
    <xf numFmtId="0" fontId="0" fillId="0" borderId="0" xfId="0" applyFont="1">
      <alignment vertical="center"/>
    </xf>
    <xf numFmtId="0" fontId="40" fillId="0" borderId="0" xfId="0" applyFont="1">
      <alignment vertical="center"/>
    </xf>
    <xf numFmtId="0" fontId="41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23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178" fontId="0" fillId="0" borderId="0" xfId="0" applyNumberFormat="1" applyBorder="1">
      <alignment vertical="center"/>
    </xf>
    <xf numFmtId="177" fontId="27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79" fontId="36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1" fillId="0" borderId="0" xfId="0" applyFont="1" applyBorder="1" applyAlignment="1">
      <alignment horizontal="center" vertical="center"/>
    </xf>
  </cellXfs>
  <cellStyles count="49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一般 3" xfId="43"/>
    <cellStyle name="一般 4" xfId="44"/>
    <cellStyle name="一般 5" xfId="45"/>
    <cellStyle name="一般_Sheet1" xfId="46"/>
    <cellStyle name="一般_Sheet3" xfId="47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樣式 1" xfId="48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6" Type="http://schemas.openxmlformats.org/officeDocument/2006/relationships/image" Target="../media/image6.tiff"/><Relationship Id="rId5" Type="http://schemas.openxmlformats.org/officeDocument/2006/relationships/image" Target="../media/image5.png"/><Relationship Id="rId4" Type="http://schemas.openxmlformats.org/officeDocument/2006/relationships/image" Target="../media/image4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133350</xdr:rowOff>
    </xdr:from>
    <xdr:to>
      <xdr:col>3</xdr:col>
      <xdr:colOff>247650</xdr:colOff>
      <xdr:row>11</xdr:row>
      <xdr:rowOff>123825</xdr:rowOff>
    </xdr:to>
    <xdr:pic>
      <xdr:nvPicPr>
        <xdr:cNvPr id="2" name="圖片 1" descr="HXePy.t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5670" t="20108" r="9779" b="21948"/>
        <a:stretch>
          <a:fillRect/>
        </a:stretch>
      </xdr:blipFill>
      <xdr:spPr>
        <a:xfrm>
          <a:off x="752475" y="342900"/>
          <a:ext cx="3257550" cy="2085975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5</xdr:row>
      <xdr:rowOff>171450</xdr:rowOff>
    </xdr:from>
    <xdr:to>
      <xdr:col>4</xdr:col>
      <xdr:colOff>209550</xdr:colOff>
      <xdr:row>7</xdr:row>
      <xdr:rowOff>9524</xdr:rowOff>
    </xdr:to>
    <xdr:sp macro="" textlink="">
      <xdr:nvSpPr>
        <xdr:cNvPr id="3" name="文字方塊 2"/>
        <xdr:cNvSpPr txBox="1"/>
      </xdr:nvSpPr>
      <xdr:spPr>
        <a:xfrm>
          <a:off x="3152775" y="1219200"/>
          <a:ext cx="8191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1.719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1600200</xdr:colOff>
      <xdr:row>5</xdr:row>
      <xdr:rowOff>161925</xdr:rowOff>
    </xdr:from>
    <xdr:to>
      <xdr:col>1</xdr:col>
      <xdr:colOff>2619375</xdr:colOff>
      <xdr:row>6</xdr:row>
      <xdr:rowOff>142875</xdr:rowOff>
    </xdr:to>
    <xdr:sp macro="" textlink="">
      <xdr:nvSpPr>
        <xdr:cNvPr id="4" name="文字方塊 3"/>
        <xdr:cNvSpPr txBox="1"/>
      </xdr:nvSpPr>
      <xdr:spPr>
        <a:xfrm>
          <a:off x="2286000" y="1209675"/>
          <a:ext cx="1019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2.297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228599</xdr:colOff>
      <xdr:row>11</xdr:row>
      <xdr:rowOff>151429</xdr:rowOff>
    </xdr:from>
    <xdr:to>
      <xdr:col>3</xdr:col>
      <xdr:colOff>400049</xdr:colOff>
      <xdr:row>22</xdr:row>
      <xdr:rowOff>46050</xdr:rowOff>
    </xdr:to>
    <xdr:pic>
      <xdr:nvPicPr>
        <xdr:cNvPr id="5" name="圖片 4" descr="FXePy.t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613" t="17727" r="7891" b="20096"/>
        <a:stretch>
          <a:fillRect/>
        </a:stretch>
      </xdr:blipFill>
      <xdr:spPr>
        <a:xfrm>
          <a:off x="914399" y="2456479"/>
          <a:ext cx="3248025" cy="2199671"/>
        </a:xfrm>
        <a:prstGeom prst="rect">
          <a:avLst/>
        </a:prstGeom>
      </xdr:spPr>
    </xdr:pic>
    <xdr:clientData/>
  </xdr:twoCellAnchor>
  <xdr:twoCellAnchor>
    <xdr:from>
      <xdr:col>2</xdr:col>
      <xdr:colOff>266699</xdr:colOff>
      <xdr:row>16</xdr:row>
      <xdr:rowOff>57150</xdr:rowOff>
    </xdr:from>
    <xdr:to>
      <xdr:col>4</xdr:col>
      <xdr:colOff>276225</xdr:colOff>
      <xdr:row>17</xdr:row>
      <xdr:rowOff>56179</xdr:rowOff>
    </xdr:to>
    <xdr:sp macro="" textlink="">
      <xdr:nvSpPr>
        <xdr:cNvPr id="6" name="文字方塊 5"/>
        <xdr:cNvSpPr txBox="1"/>
      </xdr:nvSpPr>
      <xdr:spPr>
        <a:xfrm>
          <a:off x="3248024" y="3409950"/>
          <a:ext cx="790576" cy="208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2.064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1724025</xdr:colOff>
      <xdr:row>16</xdr:row>
      <xdr:rowOff>57150</xdr:rowOff>
    </xdr:from>
    <xdr:to>
      <xdr:col>1</xdr:col>
      <xdr:colOff>2743200</xdr:colOff>
      <xdr:row>17</xdr:row>
      <xdr:rowOff>38100</xdr:rowOff>
    </xdr:to>
    <xdr:sp macro="" textlink="">
      <xdr:nvSpPr>
        <xdr:cNvPr id="7" name="文字方塊 6"/>
        <xdr:cNvSpPr txBox="1"/>
      </xdr:nvSpPr>
      <xdr:spPr>
        <a:xfrm>
          <a:off x="2409825" y="3409950"/>
          <a:ext cx="1019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2.125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28574</xdr:colOff>
      <xdr:row>37</xdr:row>
      <xdr:rowOff>126206</xdr:rowOff>
    </xdr:from>
    <xdr:to>
      <xdr:col>3</xdr:col>
      <xdr:colOff>333374</xdr:colOff>
      <xdr:row>47</xdr:row>
      <xdr:rowOff>171450</xdr:rowOff>
    </xdr:to>
    <xdr:pic>
      <xdr:nvPicPr>
        <xdr:cNvPr id="8" name="圖片 7" descr="OXePy-.t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425" t="22754" r="13176" b="22213"/>
        <a:stretch>
          <a:fillRect/>
        </a:stretch>
      </xdr:blipFill>
      <xdr:spPr>
        <a:xfrm>
          <a:off x="714374" y="5155406"/>
          <a:ext cx="3381375" cy="2197894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41</xdr:row>
      <xdr:rowOff>123825</xdr:rowOff>
    </xdr:from>
    <xdr:to>
      <xdr:col>4</xdr:col>
      <xdr:colOff>228600</xdr:colOff>
      <xdr:row>42</xdr:row>
      <xdr:rowOff>152400</xdr:rowOff>
    </xdr:to>
    <xdr:sp macro="" textlink="">
      <xdr:nvSpPr>
        <xdr:cNvPr id="9" name="文字方塊 8"/>
        <xdr:cNvSpPr txBox="1"/>
      </xdr:nvSpPr>
      <xdr:spPr>
        <a:xfrm>
          <a:off x="4162425" y="8858250"/>
          <a:ext cx="1628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1.951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1676400</xdr:colOff>
      <xdr:row>41</xdr:row>
      <xdr:rowOff>142875</xdr:rowOff>
    </xdr:from>
    <xdr:to>
      <xdr:col>2</xdr:col>
      <xdr:colOff>0</xdr:colOff>
      <xdr:row>42</xdr:row>
      <xdr:rowOff>123825</xdr:rowOff>
    </xdr:to>
    <xdr:sp macro="" textlink="">
      <xdr:nvSpPr>
        <xdr:cNvPr id="10" name="文字方塊 9"/>
        <xdr:cNvSpPr txBox="1"/>
      </xdr:nvSpPr>
      <xdr:spPr>
        <a:xfrm>
          <a:off x="3295650" y="8877300"/>
          <a:ext cx="619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2.456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1343026</xdr:colOff>
      <xdr:row>77</xdr:row>
      <xdr:rowOff>99731</xdr:rowOff>
    </xdr:from>
    <xdr:to>
      <xdr:col>3</xdr:col>
      <xdr:colOff>304800</xdr:colOff>
      <xdr:row>80</xdr:row>
      <xdr:rowOff>171448</xdr:rowOff>
    </xdr:to>
    <xdr:pic>
      <xdr:nvPicPr>
        <xdr:cNvPr id="11" name="圖片 10" descr="OXeF-.tif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7176" t="32808" r="18650" b="35442"/>
        <a:stretch>
          <a:fillRect/>
        </a:stretch>
      </xdr:blipFill>
      <xdr:spPr>
        <a:xfrm>
          <a:off x="2028826" y="7853081"/>
          <a:ext cx="2038349" cy="719417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79</xdr:row>
      <xdr:rowOff>57150</xdr:rowOff>
    </xdr:from>
    <xdr:to>
      <xdr:col>4</xdr:col>
      <xdr:colOff>152400</xdr:colOff>
      <xdr:row>80</xdr:row>
      <xdr:rowOff>38100</xdr:rowOff>
    </xdr:to>
    <xdr:sp macro="" textlink="">
      <xdr:nvSpPr>
        <xdr:cNvPr id="12" name="文字方塊 11"/>
        <xdr:cNvSpPr txBox="1"/>
      </xdr:nvSpPr>
      <xdr:spPr>
        <a:xfrm>
          <a:off x="3228975" y="8248650"/>
          <a:ext cx="15525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1.953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1685925</xdr:colOff>
      <xdr:row>79</xdr:row>
      <xdr:rowOff>38100</xdr:rowOff>
    </xdr:from>
    <xdr:to>
      <xdr:col>2</xdr:col>
      <xdr:colOff>9525</xdr:colOff>
      <xdr:row>80</xdr:row>
      <xdr:rowOff>47625</xdr:rowOff>
    </xdr:to>
    <xdr:sp macro="" textlink="">
      <xdr:nvSpPr>
        <xdr:cNvPr id="13" name="文字方塊 12"/>
        <xdr:cNvSpPr txBox="1"/>
      </xdr:nvSpPr>
      <xdr:spPr>
        <a:xfrm>
          <a:off x="2371725" y="8229600"/>
          <a:ext cx="6191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2.306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3</xdr:col>
      <xdr:colOff>95250</xdr:colOff>
      <xdr:row>104</xdr:row>
      <xdr:rowOff>161925</xdr:rowOff>
    </xdr:from>
    <xdr:to>
      <xdr:col>10</xdr:col>
      <xdr:colOff>675860</xdr:colOff>
      <xdr:row>126</xdr:row>
      <xdr:rowOff>4287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</a:blip>
        <a:srcRect/>
        <a:stretch>
          <a:fillRect/>
        </a:stretch>
      </xdr:blipFill>
      <xdr:spPr bwMode="auto">
        <a:xfrm>
          <a:off x="4791075" y="21431250"/>
          <a:ext cx="9229725" cy="44524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19050</xdr:colOff>
      <xdr:row>23</xdr:row>
      <xdr:rowOff>129301</xdr:rowOff>
    </xdr:from>
    <xdr:to>
      <xdr:col>3</xdr:col>
      <xdr:colOff>609600</xdr:colOff>
      <xdr:row>34</xdr:row>
      <xdr:rowOff>190500</xdr:rowOff>
    </xdr:to>
    <xdr:pic>
      <xdr:nvPicPr>
        <xdr:cNvPr id="15" name="圖片 14" descr="FKrPyr.tif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4228" t="22490" r="8633" b="21683"/>
        <a:stretch>
          <a:fillRect/>
        </a:stretch>
      </xdr:blipFill>
      <xdr:spPr>
        <a:xfrm>
          <a:off x="1638300" y="4948951"/>
          <a:ext cx="3667125" cy="2366249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28</xdr:row>
      <xdr:rowOff>0</xdr:rowOff>
    </xdr:from>
    <xdr:to>
      <xdr:col>3</xdr:col>
      <xdr:colOff>390525</xdr:colOff>
      <xdr:row>29</xdr:row>
      <xdr:rowOff>28575</xdr:rowOff>
    </xdr:to>
    <xdr:sp macro="" textlink="">
      <xdr:nvSpPr>
        <xdr:cNvPr id="16" name="文字方塊 15"/>
        <xdr:cNvSpPr txBox="1"/>
      </xdr:nvSpPr>
      <xdr:spPr>
        <a:xfrm>
          <a:off x="4219575" y="5867400"/>
          <a:ext cx="866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1.961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1781176</xdr:colOff>
      <xdr:row>28</xdr:row>
      <xdr:rowOff>28575</xdr:rowOff>
    </xdr:from>
    <xdr:to>
      <xdr:col>2</xdr:col>
      <xdr:colOff>104775</xdr:colOff>
      <xdr:row>29</xdr:row>
      <xdr:rowOff>47625</xdr:rowOff>
    </xdr:to>
    <xdr:sp macro="" textlink="">
      <xdr:nvSpPr>
        <xdr:cNvPr id="17" name="文字方塊 16"/>
        <xdr:cNvSpPr txBox="1"/>
      </xdr:nvSpPr>
      <xdr:spPr>
        <a:xfrm>
          <a:off x="3400426" y="5895975"/>
          <a:ext cx="61912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>
              <a:latin typeface="Times New Roman" pitchFamily="18" charset="0"/>
              <a:cs typeface="Times New Roman" pitchFamily="18" charset="0"/>
            </a:rPr>
            <a:t>2.012</a:t>
          </a:r>
          <a:endParaRPr lang="zh-TW" alt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180975</xdr:rowOff>
    </xdr:from>
    <xdr:to>
      <xdr:col>6</xdr:col>
      <xdr:colOff>0</xdr:colOff>
      <xdr:row>11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2950" y="390525"/>
          <a:ext cx="3371850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590550</xdr:colOff>
      <xdr:row>14</xdr:row>
      <xdr:rowOff>47625</xdr:rowOff>
    </xdr:from>
    <xdr:to>
      <xdr:col>6</xdr:col>
      <xdr:colOff>123825</xdr:colOff>
      <xdr:row>24</xdr:row>
      <xdr:rowOff>95250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0550" y="3171825"/>
          <a:ext cx="3648075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523875</xdr:colOff>
      <xdr:row>30</xdr:row>
      <xdr:rowOff>66675</xdr:rowOff>
    </xdr:from>
    <xdr:to>
      <xdr:col>6</xdr:col>
      <xdr:colOff>209550</xdr:colOff>
      <xdr:row>41</xdr:row>
      <xdr:rowOff>66675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" y="6524625"/>
          <a:ext cx="3800475" cy="2333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247650</xdr:colOff>
      <xdr:row>47</xdr:row>
      <xdr:rowOff>142875</xdr:rowOff>
    </xdr:from>
    <xdr:to>
      <xdr:col>5</xdr:col>
      <xdr:colOff>314325</xdr:colOff>
      <xdr:row>52</xdr:row>
      <xdr:rowOff>114300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3450" y="10353675"/>
          <a:ext cx="2809875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1028700</xdr:colOff>
      <xdr:row>17</xdr:row>
      <xdr:rowOff>180975</xdr:rowOff>
    </xdr:from>
    <xdr:to>
      <xdr:col>14</xdr:col>
      <xdr:colOff>62948</xdr:colOff>
      <xdr:row>26</xdr:row>
      <xdr:rowOff>200957</xdr:rowOff>
    </xdr:to>
    <xdr:pic>
      <xdr:nvPicPr>
        <xdr:cNvPr id="2" name="圖片 1" descr="OXePy-.t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425" t="22754" r="13176" b="22213"/>
        <a:stretch>
          <a:fillRect/>
        </a:stretch>
      </xdr:blipFill>
      <xdr:spPr>
        <a:xfrm>
          <a:off x="10344150" y="4124325"/>
          <a:ext cx="3377648" cy="2182157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7</xdr:row>
      <xdr:rowOff>190500</xdr:rowOff>
    </xdr:from>
    <xdr:to>
      <xdr:col>13</xdr:col>
      <xdr:colOff>403149</xdr:colOff>
      <xdr:row>12</xdr:row>
      <xdr:rowOff>178350</xdr:rowOff>
    </xdr:to>
    <xdr:pic>
      <xdr:nvPicPr>
        <xdr:cNvPr id="3" name="圖片 2" descr="C4H4NO-anion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1319" t="12965" r="26182" b="18508"/>
        <a:stretch>
          <a:fillRect/>
        </a:stretch>
      </xdr:blipFill>
      <xdr:spPr>
        <a:xfrm>
          <a:off x="11830051" y="1743075"/>
          <a:ext cx="1660448" cy="11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8</xdr:row>
      <xdr:rowOff>19050</xdr:rowOff>
    </xdr:from>
    <xdr:to>
      <xdr:col>12</xdr:col>
      <xdr:colOff>29637</xdr:colOff>
      <xdr:row>13</xdr:row>
      <xdr:rowOff>6900</xdr:rowOff>
    </xdr:to>
    <xdr:pic>
      <xdr:nvPicPr>
        <xdr:cNvPr id="4" name="圖片 3" descr="C4H4NO anion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774" t="10176" r="25702" b="4750"/>
        <a:stretch>
          <a:fillRect/>
        </a:stretch>
      </xdr:blipFill>
      <xdr:spPr>
        <a:xfrm>
          <a:off x="10629900" y="1809750"/>
          <a:ext cx="1210737" cy="11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142"/>
  <sheetViews>
    <sheetView topLeftCell="A109" workbookViewId="0">
      <selection activeCell="G17" sqref="G17:G24"/>
    </sheetView>
  </sheetViews>
  <sheetFormatPr defaultRowHeight="16.5"/>
  <cols>
    <col min="1" max="1" width="21.25" bestFit="1" customWidth="1"/>
    <col min="2" max="2" width="30.125" bestFit="1" customWidth="1"/>
    <col min="3" max="3" width="10.25" bestFit="1" customWidth="1"/>
    <col min="4" max="4" width="15.375" bestFit="1" customWidth="1"/>
    <col min="5" max="5" width="31.25" bestFit="1" customWidth="1"/>
    <col min="6" max="6" width="16.375" bestFit="1" customWidth="1"/>
    <col min="7" max="7" width="16.875" bestFit="1" customWidth="1"/>
    <col min="8" max="8" width="13.5" bestFit="1" customWidth="1"/>
    <col min="9" max="9" width="9.25" bestFit="1" customWidth="1"/>
    <col min="10" max="10" width="10.875" customWidth="1"/>
    <col min="11" max="11" width="20.5" bestFit="1" customWidth="1"/>
    <col min="12" max="12" width="11.625" bestFit="1" customWidth="1"/>
    <col min="13" max="14" width="14.875" bestFit="1" customWidth="1"/>
    <col min="15" max="15" width="21.25" bestFit="1" customWidth="1"/>
    <col min="16" max="16" width="6.25" bestFit="1" customWidth="1"/>
    <col min="17" max="17" width="2.25" customWidth="1"/>
    <col min="18" max="18" width="27.75" customWidth="1"/>
    <col min="19" max="21" width="21.25" bestFit="1" customWidth="1"/>
    <col min="22" max="23" width="13.625" bestFit="1" customWidth="1"/>
    <col min="24" max="24" width="11.375" bestFit="1" customWidth="1"/>
    <col min="25" max="25" width="13" bestFit="1" customWidth="1"/>
    <col min="26" max="26" width="11.375" bestFit="1" customWidth="1"/>
    <col min="27" max="27" width="13" bestFit="1" customWidth="1"/>
    <col min="28" max="28" width="12.5" bestFit="1" customWidth="1"/>
    <col min="29" max="29" width="15.5" bestFit="1" customWidth="1"/>
    <col min="30" max="30" width="11.375" bestFit="1" customWidth="1"/>
    <col min="31" max="31" width="12.5" bestFit="1" customWidth="1"/>
    <col min="32" max="36" width="11.375" bestFit="1" customWidth="1"/>
    <col min="37" max="37" width="13.5" bestFit="1" customWidth="1"/>
    <col min="38" max="38" width="13.75" bestFit="1" customWidth="1"/>
    <col min="39" max="40" width="13.5" bestFit="1" customWidth="1"/>
  </cols>
  <sheetData>
    <row r="2" spans="1:29">
      <c r="A2" s="2" t="s">
        <v>26</v>
      </c>
    </row>
    <row r="3" spans="1:29">
      <c r="A3" s="18" t="s">
        <v>25</v>
      </c>
    </row>
    <row r="4" spans="1:29">
      <c r="E4" s="9"/>
      <c r="F4" s="9" t="s">
        <v>39</v>
      </c>
      <c r="G4" s="9" t="s">
        <v>30</v>
      </c>
      <c r="V4" s="2" t="s">
        <v>4</v>
      </c>
      <c r="W4" s="2" t="s">
        <v>6</v>
      </c>
      <c r="X4" s="2" t="s">
        <v>7</v>
      </c>
      <c r="Y4" s="2" t="s">
        <v>22</v>
      </c>
      <c r="Z4" s="2" t="s">
        <v>21</v>
      </c>
      <c r="AA4" s="2"/>
      <c r="AB4" s="2"/>
      <c r="AC4" s="2"/>
    </row>
    <row r="5" spans="1:29">
      <c r="E5" s="2" t="s">
        <v>1</v>
      </c>
      <c r="F5" s="15">
        <f>((W5+X5+Y5)-V5)*627.5095</f>
        <v>3.3848489940147641</v>
      </c>
      <c r="M5" s="31"/>
      <c r="N5" s="31"/>
      <c r="P5" s="2"/>
      <c r="Q5" s="2"/>
      <c r="R5" s="2"/>
      <c r="S5" s="2"/>
      <c r="T5" s="2"/>
      <c r="U5" s="2" t="s">
        <v>1</v>
      </c>
      <c r="V5" s="4">
        <v>-537.82517340000004</v>
      </c>
      <c r="W5" s="8">
        <v>-0.49933430000000001</v>
      </c>
      <c r="X5" s="4">
        <v>-328.42505</v>
      </c>
      <c r="Y5" s="4">
        <v>-208.89539500000001</v>
      </c>
      <c r="Z5" s="2"/>
      <c r="AA5" s="2"/>
      <c r="AB5" s="2"/>
      <c r="AC5" s="2"/>
    </row>
    <row r="6" spans="1:29">
      <c r="E6" s="2" t="s">
        <v>19</v>
      </c>
      <c r="F6" s="10">
        <f t="shared" ref="F6:F11" si="0">((W6+X6+Y6)-V6)*627.5095</f>
        <v>11.049752034567232</v>
      </c>
      <c r="M6" s="31"/>
      <c r="N6" s="31"/>
      <c r="P6" s="2"/>
      <c r="Q6" s="2"/>
      <c r="R6" s="2"/>
      <c r="S6" s="2"/>
      <c r="T6" s="2"/>
      <c r="U6" s="2" t="s">
        <v>19</v>
      </c>
      <c r="V6" s="4">
        <v>-538.14047760000005</v>
      </c>
      <c r="W6" s="8">
        <v>-0.49982120000000002</v>
      </c>
      <c r="X6" s="3">
        <v>-328.5491126</v>
      </c>
      <c r="Y6" s="12">
        <v>-209.07393490000001</v>
      </c>
      <c r="Z6" s="2"/>
      <c r="AA6" s="2"/>
      <c r="AB6" s="2"/>
      <c r="AC6" s="2"/>
    </row>
    <row r="7" spans="1:29">
      <c r="E7" s="2" t="s">
        <v>3</v>
      </c>
      <c r="F7" s="10">
        <f t="shared" si="0"/>
        <v>-7.4335402879943597</v>
      </c>
      <c r="M7" s="31"/>
      <c r="N7" s="31"/>
      <c r="P7" s="2"/>
      <c r="Q7" s="2"/>
      <c r="R7" s="2"/>
      <c r="S7" s="2"/>
      <c r="T7" s="2"/>
      <c r="U7" s="2" t="s">
        <v>3</v>
      </c>
      <c r="V7" s="4">
        <v>-539.48618509999994</v>
      </c>
      <c r="W7" s="8">
        <v>-0.50165729999999997</v>
      </c>
      <c r="X7" s="3">
        <v>-329.45906000000002</v>
      </c>
      <c r="Y7" s="4">
        <v>-209.53731389999999</v>
      </c>
    </row>
    <row r="8" spans="1:29">
      <c r="E8" s="2" t="s">
        <v>31</v>
      </c>
      <c r="F8" s="10">
        <f t="shared" si="0"/>
        <v>-5.6981000148099437</v>
      </c>
      <c r="M8" s="31"/>
      <c r="N8" s="31"/>
      <c r="P8" s="2"/>
      <c r="Q8" s="2"/>
      <c r="R8" s="2"/>
      <c r="S8" s="2"/>
      <c r="T8" s="2"/>
      <c r="U8" s="2" t="s">
        <v>31</v>
      </c>
      <c r="V8" s="4">
        <v>-539.54822909999996</v>
      </c>
      <c r="W8" s="8">
        <v>-0.50225969999999998</v>
      </c>
      <c r="X8" s="3">
        <v>-329.46628920000001</v>
      </c>
      <c r="Y8" s="4">
        <v>-209.58876069999999</v>
      </c>
    </row>
    <row r="9" spans="1:29">
      <c r="E9" s="2" t="s">
        <v>32</v>
      </c>
      <c r="F9" s="10">
        <f t="shared" si="0"/>
        <v>-7.7914089558040374</v>
      </c>
      <c r="M9" s="31"/>
      <c r="N9" s="31"/>
      <c r="P9" s="2"/>
      <c r="Q9" s="2"/>
      <c r="R9" s="2"/>
      <c r="S9" s="2"/>
      <c r="T9" s="2"/>
      <c r="U9" s="2" t="s">
        <v>32</v>
      </c>
      <c r="V9" s="4">
        <v>-539.46455730000002</v>
      </c>
      <c r="W9" s="8">
        <v>-0.50325370000000003</v>
      </c>
      <c r="X9" s="3">
        <v>-329.48581000000001</v>
      </c>
      <c r="Y9" s="4">
        <v>-209.48791</v>
      </c>
    </row>
    <row r="10" spans="1:29">
      <c r="E10" s="2" t="s">
        <v>33</v>
      </c>
      <c r="F10" s="10">
        <f t="shared" si="0"/>
        <v>-6.0490660781370478</v>
      </c>
      <c r="M10" s="31"/>
      <c r="N10" s="31"/>
      <c r="P10" s="2"/>
      <c r="Q10" s="2"/>
      <c r="R10" s="2"/>
      <c r="S10" s="2"/>
      <c r="T10" s="2"/>
      <c r="U10" s="2" t="s">
        <v>33</v>
      </c>
      <c r="V10" s="4">
        <v>-539.5209016</v>
      </c>
      <c r="W10" s="8">
        <v>-0.50376860000000001</v>
      </c>
      <c r="X10" s="3">
        <v>-329.49297280000002</v>
      </c>
      <c r="Y10" s="3">
        <v>-209.53380000000001</v>
      </c>
    </row>
    <row r="11" spans="1:29">
      <c r="E11" s="7" t="s">
        <v>40</v>
      </c>
      <c r="F11" s="10">
        <f t="shared" si="0"/>
        <v>1.3030234767061324</v>
      </c>
      <c r="M11" s="33"/>
      <c r="N11" s="33"/>
      <c r="V11" s="8">
        <v>-538.21134849999999</v>
      </c>
      <c r="W11" s="8">
        <v>-0.49982120000000002</v>
      </c>
      <c r="X11" s="3">
        <v>-328.56393200000002</v>
      </c>
      <c r="Y11" s="8">
        <v>-209.14551879999999</v>
      </c>
    </row>
    <row r="12" spans="1:29">
      <c r="M12" s="33"/>
      <c r="N12" s="33"/>
    </row>
    <row r="13" spans="1:29">
      <c r="M13" s="33"/>
      <c r="N13" s="33"/>
    </row>
    <row r="14" spans="1:29">
      <c r="A14" s="2" t="s">
        <v>25</v>
      </c>
      <c r="M14" s="33"/>
      <c r="N14" s="33"/>
    </row>
    <row r="15" spans="1:29">
      <c r="M15" s="33"/>
      <c r="N15" s="33"/>
    </row>
    <row r="16" spans="1:29">
      <c r="M16" s="33"/>
      <c r="N16" s="33"/>
    </row>
    <row r="17" spans="5:30">
      <c r="E17" s="9"/>
      <c r="F17" s="9" t="s">
        <v>38</v>
      </c>
      <c r="G17" s="9" t="s">
        <v>55</v>
      </c>
      <c r="H17" s="9" t="s">
        <v>51</v>
      </c>
      <c r="M17" s="33"/>
      <c r="N17" s="33"/>
      <c r="V17" s="2" t="s">
        <v>5</v>
      </c>
      <c r="W17" s="2" t="s">
        <v>9</v>
      </c>
      <c r="X17" s="2" t="s">
        <v>7</v>
      </c>
      <c r="Y17" s="2" t="s">
        <v>22</v>
      </c>
      <c r="Z17" s="2" t="s">
        <v>21</v>
      </c>
      <c r="AA17" s="2" t="s">
        <v>53</v>
      </c>
      <c r="AB17" s="2" t="s">
        <v>54</v>
      </c>
      <c r="AC17" s="2" t="s">
        <v>52</v>
      </c>
      <c r="AD17" s="2" t="s">
        <v>56</v>
      </c>
    </row>
    <row r="18" spans="5:30">
      <c r="E18" s="2" t="s">
        <v>1</v>
      </c>
      <c r="F18" s="10">
        <f>((W18+X18+Y18)-V18)*627.5095</f>
        <v>34.861541276301828</v>
      </c>
      <c r="G18" s="10">
        <f t="shared" ref="G18:G24" si="1">(AA18-V18)*627.5095</f>
        <v>52.079021435349134</v>
      </c>
      <c r="H18" s="10">
        <f>((AC18+AD18+X18)-V18)*627.5095</f>
        <v>7.6738764264582855</v>
      </c>
      <c r="M18" s="31"/>
      <c r="N18" s="31"/>
      <c r="P18" s="2"/>
      <c r="Q18" s="2"/>
      <c r="R18" s="2"/>
      <c r="S18" s="2"/>
      <c r="T18" s="2"/>
      <c r="U18" s="2" t="s">
        <v>1</v>
      </c>
      <c r="V18" s="4">
        <v>-636.91170039999997</v>
      </c>
      <c r="W18" s="4">
        <v>-99.535700000000006</v>
      </c>
      <c r="X18" s="4">
        <v>-328.42505</v>
      </c>
      <c r="Y18" s="4">
        <v>-208.89539500000001</v>
      </c>
      <c r="Z18" s="4">
        <v>-636.82075180000004</v>
      </c>
      <c r="AA18" s="4">
        <v>-636.82870720000005</v>
      </c>
      <c r="AB18" s="4">
        <v>-636.83366620000004</v>
      </c>
      <c r="AC18" s="4">
        <v>-100.25579999999999</v>
      </c>
      <c r="AD18" s="4">
        <v>-208.2186213</v>
      </c>
    </row>
    <row r="19" spans="5:30">
      <c r="E19" s="2" t="s">
        <v>19</v>
      </c>
      <c r="F19" s="10">
        <f t="shared" ref="F19:F23" si="2">((W19+X19+Y19)-V19)*627.5095</f>
        <v>44.435265464886143</v>
      </c>
      <c r="G19" s="10">
        <f t="shared" si="1"/>
        <v>54.447054035505822</v>
      </c>
      <c r="H19" s="10">
        <f>((AC19+AD19+X19)-V19)*627.5095</f>
        <v>13.214848062379831</v>
      </c>
      <c r="I19" s="2"/>
      <c r="M19" s="31"/>
      <c r="N19" s="31"/>
      <c r="P19" s="2"/>
      <c r="Q19" s="2"/>
      <c r="R19" s="2"/>
      <c r="S19" s="2"/>
      <c r="T19" s="2"/>
      <c r="U19" s="2" t="s">
        <v>19</v>
      </c>
      <c r="V19" s="4">
        <v>-637.30596579999997</v>
      </c>
      <c r="W19" s="5">
        <v>-99.612106199999999</v>
      </c>
      <c r="X19" s="3">
        <v>-328.5491126</v>
      </c>
      <c r="Y19" s="12">
        <v>-209.07393490000001</v>
      </c>
      <c r="Z19" s="4"/>
      <c r="AA19" s="4">
        <v>-637.21919890000004</v>
      </c>
      <c r="AB19" s="4"/>
      <c r="AC19" s="4">
        <v>-100.3408907</v>
      </c>
      <c r="AD19" s="4">
        <v>-208.39490330000001</v>
      </c>
    </row>
    <row r="20" spans="5:30">
      <c r="E20" s="2" t="s">
        <v>3</v>
      </c>
      <c r="F20" s="10">
        <f t="shared" si="2"/>
        <v>15.072087929542029</v>
      </c>
      <c r="G20" s="10">
        <f t="shared" si="1"/>
        <v>39.701898555494438</v>
      </c>
      <c r="H20" s="14">
        <f>((AC20+AD20+X20)-V20)*627.5095</f>
        <v>4.750246916561298E-2</v>
      </c>
      <c r="M20" s="31"/>
      <c r="N20" s="31"/>
      <c r="P20" s="2"/>
      <c r="Q20" s="2"/>
      <c r="R20" s="2"/>
      <c r="S20" s="2"/>
      <c r="T20" s="2"/>
      <c r="U20" s="2" t="s">
        <v>3</v>
      </c>
      <c r="V20" s="4">
        <v>-638.75988849999999</v>
      </c>
      <c r="W20" s="6">
        <v>-99.739495700000006</v>
      </c>
      <c r="X20" s="3">
        <v>-329.45906000000002</v>
      </c>
      <c r="Y20" s="4">
        <v>-209.53731389999999</v>
      </c>
      <c r="Z20" s="4"/>
      <c r="AA20" s="4">
        <v>-638.6966195</v>
      </c>
      <c r="AB20" s="4"/>
      <c r="AC20" s="4">
        <v>-100.4607614</v>
      </c>
      <c r="AD20" s="4">
        <v>-208.8399914</v>
      </c>
    </row>
    <row r="21" spans="5:30">
      <c r="E21" s="2" t="s">
        <v>31</v>
      </c>
      <c r="F21" s="15">
        <f t="shared" si="2"/>
        <v>18.384773330953632</v>
      </c>
      <c r="G21" s="10">
        <f t="shared" si="1"/>
        <v>41.617308553295317</v>
      </c>
      <c r="H21" s="14">
        <f>((AC21+AD21+X21)-V21)*627.5095</f>
        <v>2.654176932147633</v>
      </c>
      <c r="M21" s="31"/>
      <c r="N21" s="31"/>
      <c r="P21" s="2"/>
      <c r="Q21" s="2"/>
      <c r="R21" s="2"/>
      <c r="S21" s="2"/>
      <c r="T21" s="2"/>
      <c r="U21" s="2" t="s">
        <v>31</v>
      </c>
      <c r="V21" s="4">
        <v>-638.85048789999996</v>
      </c>
      <c r="W21" s="3">
        <v>-99.766139999999993</v>
      </c>
      <c r="X21" s="3">
        <v>-329.46628920000001</v>
      </c>
      <c r="Y21" s="4">
        <v>-209.58876069999999</v>
      </c>
      <c r="Z21" s="4"/>
      <c r="AA21" s="4">
        <v>-638.78416649999997</v>
      </c>
      <c r="AB21" s="4"/>
      <c r="AC21" s="4">
        <v>-100.49007020000001</v>
      </c>
      <c r="AD21" s="4">
        <v>-208.8898988</v>
      </c>
    </row>
    <row r="22" spans="5:30">
      <c r="E22" s="2" t="s">
        <v>32</v>
      </c>
      <c r="F22" s="10">
        <f t="shared" si="2"/>
        <v>14.815060038405978</v>
      </c>
      <c r="G22" s="10">
        <f t="shared" si="1"/>
        <v>43.78133781503908</v>
      </c>
      <c r="H22" s="14">
        <f>((AC22+AD22+X22)-V22)*627.5095</f>
        <v>3.1728135339079837</v>
      </c>
      <c r="M22" s="31"/>
      <c r="N22" s="31"/>
      <c r="P22" s="2"/>
      <c r="Q22" s="2"/>
      <c r="R22" s="2"/>
      <c r="S22" s="2"/>
      <c r="T22" s="2"/>
      <c r="U22" s="2" t="s">
        <v>32</v>
      </c>
      <c r="V22" s="4">
        <v>-638.71401930000002</v>
      </c>
      <c r="W22" s="3">
        <v>-99.71669</v>
      </c>
      <c r="X22" s="3">
        <v>-329.48581000000001</v>
      </c>
      <c r="Y22" s="4">
        <v>-209.48791</v>
      </c>
      <c r="Z22" s="4"/>
      <c r="AA22" s="4">
        <v>-638.64424929999996</v>
      </c>
      <c r="AB22" s="4"/>
      <c r="AC22" s="4">
        <v>-100.43541860000001</v>
      </c>
      <c r="AD22" s="4">
        <v>-208.7877345</v>
      </c>
    </row>
    <row r="23" spans="5:30">
      <c r="E23" s="2" t="s">
        <v>33</v>
      </c>
      <c r="F23" s="15">
        <f t="shared" si="2"/>
        <v>18.13646782179562</v>
      </c>
      <c r="G23" s="15">
        <f t="shared" si="1"/>
        <v>46.211368353753379</v>
      </c>
      <c r="H23" s="14">
        <f t="shared" ref="H23:H24" si="3">((AC23+AD23+X23)-V23)*627.5095</f>
        <v>5.5896663730842109</v>
      </c>
      <c r="M23" s="31"/>
      <c r="N23" s="31"/>
      <c r="P23" s="2"/>
      <c r="Q23" s="2"/>
      <c r="R23" s="2"/>
      <c r="S23" s="2"/>
      <c r="T23" s="2"/>
      <c r="U23" s="2" t="s">
        <v>33</v>
      </c>
      <c r="V23" s="4">
        <v>-638.7982475</v>
      </c>
      <c r="W23" s="3">
        <v>-99.7425724</v>
      </c>
      <c r="X23" s="3">
        <v>-329.49297280000002</v>
      </c>
      <c r="Y23" s="3">
        <v>-209.53380000000001</v>
      </c>
      <c r="Z23" s="4"/>
      <c r="AA23" s="4">
        <v>-638.724605</v>
      </c>
      <c r="AB23" s="4"/>
      <c r="AC23" s="4">
        <v>-100.4635629</v>
      </c>
      <c r="AD23" s="4">
        <v>-208.8328041</v>
      </c>
    </row>
    <row r="24" spans="5:30">
      <c r="E24" s="7" t="s">
        <v>40</v>
      </c>
      <c r="F24" s="10">
        <f>((W24+X24+Y24)-V24)*627.5095</f>
        <v>24.756693046845957</v>
      </c>
      <c r="G24" s="10">
        <f t="shared" si="1"/>
        <v>48.665369755407028</v>
      </c>
      <c r="H24" s="14">
        <f t="shared" si="3"/>
        <v>8.2346189156122662</v>
      </c>
      <c r="M24" s="32"/>
      <c r="N24" s="32"/>
      <c r="P24" s="7"/>
      <c r="Q24" s="7"/>
      <c r="R24" s="7"/>
      <c r="S24" s="7"/>
      <c r="T24" s="7"/>
      <c r="U24" s="7" t="s">
        <v>29</v>
      </c>
      <c r="V24" s="4">
        <v>-637.37673010000003</v>
      </c>
      <c r="W24" s="3">
        <v>-99.627826999999996</v>
      </c>
      <c r="X24" s="3">
        <v>-328.56393200000002</v>
      </c>
      <c r="Y24" s="8">
        <v>-209.14551879999999</v>
      </c>
      <c r="Z24" s="4"/>
      <c r="AA24" s="4">
        <v>-637.29917690000002</v>
      </c>
      <c r="AB24" s="4"/>
      <c r="AC24" s="4">
        <v>-100.34956029999999</v>
      </c>
      <c r="AD24" s="4">
        <v>-208.4501151</v>
      </c>
    </row>
    <row r="25" spans="5:30">
      <c r="E25" s="7"/>
      <c r="F25" s="10"/>
      <c r="G25" s="10"/>
      <c r="P25" s="7"/>
      <c r="Q25" s="7"/>
      <c r="R25" s="7"/>
      <c r="S25" s="7"/>
      <c r="T25" s="7"/>
      <c r="U25" s="7"/>
      <c r="V25" s="4"/>
      <c r="W25" s="3"/>
      <c r="X25" s="3"/>
      <c r="Y25" s="8"/>
    </row>
    <row r="26" spans="5:30">
      <c r="E26" s="7"/>
      <c r="F26" s="10"/>
      <c r="P26" s="7"/>
      <c r="Q26" s="7"/>
      <c r="R26" s="7"/>
      <c r="S26" s="7"/>
      <c r="T26" s="7"/>
      <c r="U26" s="7"/>
      <c r="V26" s="4"/>
      <c r="W26" s="3"/>
      <c r="X26" s="3"/>
      <c r="Y26" s="8"/>
    </row>
    <row r="27" spans="5:30">
      <c r="E27" s="9"/>
      <c r="F27" s="9" t="s">
        <v>50</v>
      </c>
      <c r="G27" s="9" t="s">
        <v>30</v>
      </c>
      <c r="H27" s="9" t="s">
        <v>119</v>
      </c>
      <c r="V27" s="2" t="s">
        <v>46</v>
      </c>
      <c r="W27" s="2" t="s">
        <v>9</v>
      </c>
      <c r="X27" s="2" t="s">
        <v>44</v>
      </c>
      <c r="Y27" s="2" t="s">
        <v>22</v>
      </c>
      <c r="Z27" s="2" t="s">
        <v>21</v>
      </c>
      <c r="AC27" s="2" t="s">
        <v>52</v>
      </c>
      <c r="AD27" s="2" t="s">
        <v>56</v>
      </c>
    </row>
    <row r="28" spans="5:30">
      <c r="E28" s="2" t="s">
        <v>1</v>
      </c>
      <c r="F28" s="10">
        <f>((W28+X28+Y28)-V28)*627.5095</f>
        <v>0.81708011993451668</v>
      </c>
      <c r="G28" s="2"/>
      <c r="H28" s="10">
        <f>((X28+AC28+AD28)-V28)*627.5095</f>
        <v>-26.37058472990903</v>
      </c>
      <c r="P28" s="2"/>
      <c r="Q28" s="2"/>
      <c r="R28" s="2"/>
      <c r="S28" s="2"/>
      <c r="T28" s="2"/>
      <c r="U28" s="2" t="s">
        <v>1</v>
      </c>
      <c r="V28" s="4">
        <v>-3060.5546571</v>
      </c>
      <c r="W28" s="4">
        <v>-99.535700000000006</v>
      </c>
      <c r="X28" s="4">
        <v>-2752.1222600000001</v>
      </c>
      <c r="Y28" s="4">
        <v>-208.89539500000001</v>
      </c>
      <c r="AC28" s="4">
        <v>-100.25579999999999</v>
      </c>
      <c r="AD28" s="4">
        <v>-208.2186213</v>
      </c>
    </row>
    <row r="29" spans="5:30">
      <c r="E29" s="2" t="s">
        <v>19</v>
      </c>
      <c r="F29" s="10">
        <f>((W29+X29+Y29)-V29)*627.5095</f>
        <v>9.7160433431531512</v>
      </c>
      <c r="G29" s="2"/>
      <c r="H29" s="10">
        <f t="shared" ref="H29:H33" si="4">((X29+AC29+AD29)-V29)*627.5095</f>
        <v>-21.5043740590678</v>
      </c>
      <c r="P29" s="2"/>
      <c r="Q29" s="2"/>
      <c r="R29" s="2"/>
      <c r="S29" s="2"/>
      <c r="T29" s="2"/>
      <c r="U29" s="2" t="s">
        <v>19</v>
      </c>
      <c r="V29" s="4">
        <v>-3060.9956388999999</v>
      </c>
      <c r="W29" s="6">
        <v>-99.612106199999999</v>
      </c>
      <c r="X29" s="4">
        <v>-2752.2941142999998</v>
      </c>
      <c r="Y29" s="12">
        <v>-209.07393490000001</v>
      </c>
      <c r="AC29" s="4">
        <v>-100.3408907</v>
      </c>
      <c r="AD29" s="4">
        <v>-208.39490330000001</v>
      </c>
    </row>
    <row r="30" spans="5:30">
      <c r="E30" s="2" t="s">
        <v>3</v>
      </c>
      <c r="F30" s="14">
        <f t="shared" ref="F30:F34" si="5">((W30+X30+Y30)-V30)*627.5095</f>
        <v>-13.03205454505617</v>
      </c>
      <c r="H30" s="14">
        <f t="shared" si="4"/>
        <v>-28.056640005646603</v>
      </c>
      <c r="P30" s="2"/>
      <c r="Q30" s="2"/>
      <c r="R30" s="2"/>
      <c r="S30" s="2"/>
      <c r="T30" s="2"/>
      <c r="U30" s="2" t="s">
        <v>3</v>
      </c>
      <c r="V30" s="4">
        <v>-3063.0199717</v>
      </c>
      <c r="W30" s="6">
        <v>-99.739495700000006</v>
      </c>
      <c r="X30" s="4">
        <v>-2753.7639300000001</v>
      </c>
      <c r="Y30" s="4">
        <v>-209.53731389999999</v>
      </c>
      <c r="AC30" s="4">
        <v>-100.4607614</v>
      </c>
      <c r="AD30" s="4">
        <v>-208.8399914</v>
      </c>
    </row>
    <row r="31" spans="5:30">
      <c r="E31" s="2" t="s">
        <v>31</v>
      </c>
      <c r="F31" s="15">
        <f t="shared" si="5"/>
        <v>-10.7025510283733</v>
      </c>
      <c r="H31" s="14">
        <f t="shared" si="4"/>
        <v>-26.433147427179296</v>
      </c>
      <c r="P31" s="2"/>
      <c r="Q31" s="2"/>
      <c r="R31" s="2"/>
      <c r="S31" s="2"/>
      <c r="T31" s="2"/>
      <c r="U31" s="2" t="s">
        <v>31</v>
      </c>
      <c r="V31" s="4">
        <v>-3063.174931</v>
      </c>
      <c r="W31" s="3">
        <v>-99.766139999999993</v>
      </c>
      <c r="X31" s="4">
        <v>-2753.8370859000001</v>
      </c>
      <c r="Y31" s="4">
        <v>-209.58876069999999</v>
      </c>
      <c r="AC31" s="4">
        <v>-100.49007020000001</v>
      </c>
      <c r="AD31" s="4">
        <v>-208.8898988</v>
      </c>
    </row>
    <row r="32" spans="5:30">
      <c r="E32" s="2" t="s">
        <v>32</v>
      </c>
      <c r="F32" s="14">
        <f t="shared" si="5"/>
        <v>-14.29604693071829</v>
      </c>
      <c r="H32" s="14">
        <f t="shared" si="4"/>
        <v>-25.938293435287626</v>
      </c>
      <c r="P32" s="2"/>
      <c r="Q32" s="2"/>
      <c r="R32" s="2"/>
      <c r="S32" s="2"/>
      <c r="T32" s="2"/>
      <c r="U32" s="2" t="s">
        <v>32</v>
      </c>
      <c r="V32" s="4">
        <v>-3063.1184778000002</v>
      </c>
      <c r="W32" s="3">
        <v>-99.71669</v>
      </c>
      <c r="X32" s="4">
        <v>-2753.9366599999998</v>
      </c>
      <c r="Y32" s="4">
        <v>-209.48791</v>
      </c>
      <c r="AC32" s="4">
        <v>-100.43541860000001</v>
      </c>
      <c r="AD32" s="4">
        <v>-208.7877345</v>
      </c>
    </row>
    <row r="33" spans="1:41">
      <c r="E33" s="2" t="s">
        <v>33</v>
      </c>
      <c r="F33" s="14">
        <f t="shared" si="5"/>
        <v>-11.810983809285432</v>
      </c>
      <c r="H33" s="14">
        <f t="shared" si="4"/>
        <v>-24.357785257854161</v>
      </c>
      <c r="P33" s="2"/>
      <c r="Q33" s="2"/>
      <c r="R33" s="2"/>
      <c r="S33" s="2"/>
      <c r="T33" s="2"/>
      <c r="U33" s="2" t="s">
        <v>33</v>
      </c>
      <c r="V33" s="4">
        <v>-3063.2672945999998</v>
      </c>
      <c r="W33" s="3">
        <v>-99.7425724</v>
      </c>
      <c r="X33" s="4">
        <v>-2754.0097442000001</v>
      </c>
      <c r="Y33" s="3">
        <v>-209.53380000000001</v>
      </c>
      <c r="AC33" s="4">
        <v>-100.4635629</v>
      </c>
      <c r="AD33" s="4">
        <v>-208.8328041</v>
      </c>
    </row>
    <row r="34" spans="1:41">
      <c r="E34" s="7" t="s">
        <v>40</v>
      </c>
      <c r="F34" s="10">
        <f t="shared" si="5"/>
        <v>-10.155237242043111</v>
      </c>
      <c r="H34" s="14"/>
      <c r="P34" s="7"/>
      <c r="Q34" s="7"/>
      <c r="R34" s="7"/>
      <c r="S34" s="7"/>
      <c r="T34" s="7"/>
      <c r="U34" s="7" t="s">
        <v>29</v>
      </c>
      <c r="V34" s="4">
        <v>-3061.0688420000001</v>
      </c>
      <c r="W34" s="3">
        <v>-99.627826999999996</v>
      </c>
      <c r="X34" s="3">
        <v>-2752.3116795999999</v>
      </c>
      <c r="Y34" s="8">
        <v>-209.14551879999999</v>
      </c>
      <c r="AC34" s="4">
        <v>-100.34956029999999</v>
      </c>
      <c r="AD34" s="4">
        <v>-208.4501151</v>
      </c>
    </row>
    <row r="35" spans="1:41" ht="18.75">
      <c r="E35" s="7"/>
      <c r="F35" s="10"/>
      <c r="O35" s="7"/>
      <c r="P35" s="7"/>
      <c r="Q35" s="7"/>
      <c r="R35" s="7"/>
      <c r="S35" s="7"/>
      <c r="T35" s="4"/>
      <c r="U35" s="3"/>
      <c r="V35" s="3"/>
      <c r="W35" s="8"/>
      <c r="AA35" s="23"/>
    </row>
    <row r="36" spans="1:41" ht="18.75">
      <c r="E36" s="7"/>
      <c r="F36" s="10"/>
      <c r="O36" s="7"/>
      <c r="P36" s="7"/>
      <c r="Q36" s="7"/>
      <c r="R36" s="7"/>
      <c r="S36" s="7"/>
      <c r="T36" s="4"/>
      <c r="U36" s="3"/>
      <c r="V36" s="3"/>
      <c r="W36" s="8"/>
      <c r="AA36" s="23"/>
    </row>
    <row r="37" spans="1:41" ht="18.75">
      <c r="E37" s="7"/>
      <c r="F37" s="10"/>
      <c r="O37" s="7"/>
      <c r="P37" s="7"/>
      <c r="Q37" s="7"/>
      <c r="R37" s="7"/>
      <c r="S37" s="7"/>
      <c r="T37" s="4"/>
      <c r="U37" s="3"/>
      <c r="V37" s="3"/>
      <c r="W37" s="8"/>
      <c r="AA37" s="24"/>
    </row>
    <row r="38" spans="1:41" ht="18.75">
      <c r="AA38" s="24"/>
    </row>
    <row r="39" spans="1:41" ht="18.75">
      <c r="AA39" s="25"/>
    </row>
    <row r="40" spans="1:41">
      <c r="A40" s="2" t="s">
        <v>25</v>
      </c>
    </row>
    <row r="41" spans="1:41">
      <c r="Y41" s="19"/>
      <c r="Z41" s="19"/>
      <c r="AL41">
        <f>(AL43-AF43)*627.5095</f>
        <v>3.1894425356516694</v>
      </c>
    </row>
    <row r="42" spans="1:41">
      <c r="E42" s="9"/>
      <c r="F42" s="9" t="s">
        <v>35</v>
      </c>
      <c r="G42" s="9" t="s">
        <v>36</v>
      </c>
      <c r="H42" s="9" t="s">
        <v>37</v>
      </c>
      <c r="I42" s="9" t="s">
        <v>61</v>
      </c>
      <c r="K42" s="9" t="s">
        <v>123</v>
      </c>
      <c r="L42" s="9" t="s">
        <v>30</v>
      </c>
      <c r="M42" s="9" t="s">
        <v>111</v>
      </c>
      <c r="N42" s="11" t="s">
        <v>138</v>
      </c>
      <c r="O42" s="11" t="s">
        <v>114</v>
      </c>
      <c r="P42" s="11" t="s">
        <v>117</v>
      </c>
      <c r="Q42" s="11" t="s">
        <v>118</v>
      </c>
      <c r="R42" s="9" t="s">
        <v>109</v>
      </c>
      <c r="S42" s="11"/>
      <c r="T42" s="11"/>
      <c r="V42" s="2" t="s">
        <v>42</v>
      </c>
      <c r="W42" s="2" t="s">
        <v>43</v>
      </c>
      <c r="X42" s="2" t="s">
        <v>9</v>
      </c>
      <c r="Y42" s="2" t="s">
        <v>7</v>
      </c>
      <c r="Z42" s="2" t="s">
        <v>11</v>
      </c>
      <c r="AA42" s="2" t="s">
        <v>10</v>
      </c>
      <c r="AB42" s="2" t="s">
        <v>13</v>
      </c>
      <c r="AC42" s="2" t="s">
        <v>121</v>
      </c>
      <c r="AD42" s="2" t="s">
        <v>122</v>
      </c>
      <c r="AE42" s="68" t="s">
        <v>21</v>
      </c>
      <c r="AF42" s="2" t="s">
        <v>110</v>
      </c>
      <c r="AG42" s="2" t="s">
        <v>95</v>
      </c>
      <c r="AH42" s="2" t="s">
        <v>98</v>
      </c>
      <c r="AI42" s="2" t="s">
        <v>99</v>
      </c>
      <c r="AJ42" s="91" t="s">
        <v>141</v>
      </c>
      <c r="AK42" s="2" t="s">
        <v>100</v>
      </c>
      <c r="AL42" s="2" t="s">
        <v>116</v>
      </c>
      <c r="AM42" s="2" t="s">
        <v>118</v>
      </c>
      <c r="AN42" s="2" t="s">
        <v>97</v>
      </c>
      <c r="AO42" s="2" t="s">
        <v>96</v>
      </c>
    </row>
    <row r="43" spans="1:41">
      <c r="E43" s="2" t="s">
        <v>1</v>
      </c>
      <c r="F43" s="14">
        <f t="shared" ref="F43:F48" si="6">((AC43+Y43+Z43)-V43)*627.5095</f>
        <v>85.313179574336289</v>
      </c>
      <c r="G43" s="15">
        <f t="shared" ref="G43:G48" si="7">((AC43+Y43+AA43)-V43)*627.5095</f>
        <v>17.378122591069758</v>
      </c>
      <c r="H43" s="15">
        <f t="shared" ref="H43:H48" si="8">((AD43+Y43+AB43)-V43)*627.5095</f>
        <v>46.251968218365079</v>
      </c>
      <c r="I43" s="14">
        <f>(W43-V43)*627.5095</f>
        <v>67.262868806894289</v>
      </c>
      <c r="K43" s="37">
        <f>((AF43+Y43)-V43)*627.5095</f>
        <v>-54.250706313002112</v>
      </c>
      <c r="L43" s="42">
        <f t="shared" ref="L43:L45" si="9">(AE43-V43)*627.5095</f>
        <v>38.731329611876475</v>
      </c>
      <c r="M43" s="14">
        <f>((AH43+AD43)-V43)*627.5095</f>
        <v>41.396613462138937</v>
      </c>
      <c r="N43" s="14"/>
      <c r="O43" s="43"/>
      <c r="P43" s="43"/>
      <c r="Q43" s="14">
        <f>((Y43+AM43)-V43)*627.5095</f>
        <v>-42.022554188413729</v>
      </c>
      <c r="R43" s="15"/>
      <c r="S43" s="14"/>
      <c r="T43" s="14"/>
      <c r="U43" s="2" t="s">
        <v>1</v>
      </c>
      <c r="V43" s="6">
        <v>-612.3477633</v>
      </c>
      <c r="W43" s="6">
        <v>-612.24057310000001</v>
      </c>
      <c r="X43" s="4">
        <v>-99.535700000000006</v>
      </c>
      <c r="Y43" s="4">
        <v>-328.42505</v>
      </c>
      <c r="Z43" s="4">
        <v>-74.798705600000005</v>
      </c>
      <c r="AA43" s="4">
        <v>-74.906966999999995</v>
      </c>
      <c r="AB43" s="4">
        <v>-74.953611100000003</v>
      </c>
      <c r="AC43" s="4">
        <v>-208.98805250000001</v>
      </c>
      <c r="AD43" s="4">
        <v>-208.89539500000001</v>
      </c>
      <c r="AE43" s="69">
        <v>-612.28604099999995</v>
      </c>
      <c r="AF43" s="4">
        <v>-284.0091673</v>
      </c>
      <c r="AG43" s="4"/>
      <c r="AH43" s="4">
        <v>-403.38639860000001</v>
      </c>
      <c r="AI43" s="4"/>
      <c r="AL43">
        <v>-284.0040846</v>
      </c>
      <c r="AM43">
        <v>-283.98968050000002</v>
      </c>
      <c r="AN43" s="4"/>
      <c r="AO43" s="4"/>
    </row>
    <row r="44" spans="1:41">
      <c r="E44" s="2" t="s">
        <v>3</v>
      </c>
      <c r="F44" s="15">
        <f t="shared" si="6"/>
        <v>78.410826078213276</v>
      </c>
      <c r="G44" s="10">
        <f t="shared" si="7"/>
        <v>14.841791943052755</v>
      </c>
      <c r="H44" s="10">
        <f t="shared" si="8"/>
        <v>24.7501669480767</v>
      </c>
      <c r="I44" s="10">
        <f t="shared" ref="I44:I47" si="10">(W44-V44)*627.5095</f>
        <v>45.486281126514889</v>
      </c>
      <c r="K44" s="37">
        <f>((AF44+Y44)-V44)*627.5095</f>
        <v>-58.629404853075997</v>
      </c>
      <c r="L44" s="42">
        <f t="shared" si="9"/>
        <v>27.835882163347765</v>
      </c>
      <c r="M44" s="14">
        <f>((AH44+AD44)-V44)*627.5095</f>
        <v>20.421982922803629</v>
      </c>
      <c r="N44" s="14"/>
      <c r="O44" s="14">
        <f>((AI44+AC44)-V44)*627.5095</f>
        <v>30.511331667584432</v>
      </c>
      <c r="R44" s="10">
        <f>((AN44+AK44)-V44)*627.5095</f>
        <v>31.798479153973513</v>
      </c>
      <c r="U44" s="2" t="s">
        <v>3</v>
      </c>
      <c r="V44" s="6">
        <v>-614.17454580000003</v>
      </c>
      <c r="W44" s="6">
        <v>-614.10205880000001</v>
      </c>
      <c r="X44" s="6">
        <v>-99.739495700000006</v>
      </c>
      <c r="Y44" s="3">
        <v>-329.45906000000002</v>
      </c>
      <c r="Z44" s="4">
        <v>-74.9758602</v>
      </c>
      <c r="AA44" s="4">
        <v>-75.077163900000002</v>
      </c>
      <c r="AB44" s="3">
        <v>-75.138729999999995</v>
      </c>
      <c r="AC44" s="4">
        <v>-209.61466999999999</v>
      </c>
      <c r="AD44" s="4">
        <v>-209.53731389999999</v>
      </c>
      <c r="AE44" s="69">
        <v>-614.13018650000004</v>
      </c>
      <c r="AF44" s="4">
        <v>-284.80891769999999</v>
      </c>
      <c r="AG44" s="4">
        <v>-284.80830450000002</v>
      </c>
      <c r="AH44" s="4">
        <v>-404.60468739999999</v>
      </c>
      <c r="AI44" s="4">
        <v>-404.51125289999999</v>
      </c>
      <c r="AK44">
        <v>-405.28388039999999</v>
      </c>
      <c r="AN44" s="4">
        <v>-208.83999130000001</v>
      </c>
      <c r="AO44" s="4">
        <v>-75.8169343</v>
      </c>
    </row>
    <row r="45" spans="1:41">
      <c r="E45" s="2" t="s">
        <v>31</v>
      </c>
      <c r="F45" s="14">
        <f t="shared" si="6"/>
        <v>82.267687718106288</v>
      </c>
      <c r="G45" s="15">
        <f t="shared" si="7"/>
        <v>18.846055564501714</v>
      </c>
      <c r="H45" s="10">
        <f t="shared" si="8"/>
        <v>28.709814643995688</v>
      </c>
      <c r="I45" s="10">
        <f t="shared" si="10"/>
        <v>51.61196611460111</v>
      </c>
      <c r="K45" s="37">
        <f>((AF45+Y45)-V45)*627.5095</f>
        <v>-54.566971100988354</v>
      </c>
      <c r="L45" s="42">
        <f t="shared" si="9"/>
        <v>29.106149644208063</v>
      </c>
      <c r="M45" s="14">
        <f>((AH45+AD45)-V45)*627.5095</f>
        <v>24.023071690414746</v>
      </c>
      <c r="N45" s="14"/>
      <c r="R45" s="10"/>
      <c r="U45" s="2" t="s">
        <v>31</v>
      </c>
      <c r="V45" s="6">
        <v>-614.25662190000003</v>
      </c>
      <c r="W45" s="6">
        <v>-614.17437299999995</v>
      </c>
      <c r="X45" s="3">
        <v>-99.766139999999993</v>
      </c>
      <c r="Y45" s="3">
        <v>-329.46628920000001</v>
      </c>
      <c r="Z45" s="4">
        <v>-74.993110799999997</v>
      </c>
      <c r="AA45" s="4">
        <v>-75.094179600000004</v>
      </c>
      <c r="AB45" s="3">
        <v>-75.155820000000006</v>
      </c>
      <c r="AC45" s="4">
        <v>-209.66612000000001</v>
      </c>
      <c r="AD45" s="4">
        <v>-209.58876069999999</v>
      </c>
      <c r="AE45" s="69">
        <v>-614.21023830000001</v>
      </c>
      <c r="AF45" s="4">
        <v>-284.8772907</v>
      </c>
      <c r="AG45" s="4"/>
      <c r="AH45" s="4">
        <v>-404.62957799999998</v>
      </c>
      <c r="AI45" s="4"/>
    </row>
    <row r="46" spans="1:41">
      <c r="E46" s="2" t="s">
        <v>32</v>
      </c>
      <c r="F46" s="14">
        <f t="shared" si="6"/>
        <v>81.716859878998733</v>
      </c>
      <c r="G46" s="10">
        <f t="shared" si="7"/>
        <v>13.068889352748716</v>
      </c>
      <c r="H46" s="10">
        <f t="shared" si="8"/>
        <v>27.582619329202206</v>
      </c>
      <c r="I46" s="10">
        <f t="shared" si="10"/>
        <v>49.485210917191644</v>
      </c>
      <c r="K46" s="37">
        <f>((AF46+Y46)-V46)*627.5095</f>
        <v>-58.407768497636319</v>
      </c>
      <c r="L46" s="42">
        <f>(AE46-V46)*627.5095</f>
        <v>31.346233057331027</v>
      </c>
      <c r="M46" s="14">
        <f>((AH46+AD46)-V46)*627.5095</f>
        <v>22.800369429648502</v>
      </c>
      <c r="N46" s="14"/>
      <c r="R46" s="10"/>
      <c r="U46" s="2" t="s">
        <v>32</v>
      </c>
      <c r="V46" s="6">
        <v>-614.12824950000004</v>
      </c>
      <c r="W46" s="6">
        <v>-614.04938979999997</v>
      </c>
      <c r="X46" s="3">
        <v>-99.71669</v>
      </c>
      <c r="Y46" s="3">
        <v>-329.48581000000001</v>
      </c>
      <c r="Z46" s="4">
        <v>-74.949449999999999</v>
      </c>
      <c r="AA46" s="4">
        <v>-75.058847499999999</v>
      </c>
      <c r="AB46" s="3">
        <v>-75.110573799999997</v>
      </c>
      <c r="AC46" s="4">
        <v>-209.56276539999999</v>
      </c>
      <c r="AD46" s="4">
        <v>-209.48791</v>
      </c>
      <c r="AE46" s="69">
        <v>-614.07829609999999</v>
      </c>
      <c r="AF46" s="4">
        <v>-284.7355182</v>
      </c>
      <c r="AG46" s="4">
        <v>-284.73736500000001</v>
      </c>
      <c r="AH46" s="4">
        <v>-404.60400479999998</v>
      </c>
      <c r="AI46" s="4"/>
    </row>
    <row r="47" spans="1:41">
      <c r="E47" s="2" t="s">
        <v>33</v>
      </c>
      <c r="F47" s="14">
        <f t="shared" si="6"/>
        <v>85.887852774526309</v>
      </c>
      <c r="G47" s="10">
        <f t="shared" si="7"/>
        <v>17.13935522638754</v>
      </c>
      <c r="H47" s="10">
        <f t="shared" si="8"/>
        <v>31.909297331693349</v>
      </c>
      <c r="I47" s="10">
        <f t="shared" si="10"/>
        <v>56.111836739083017</v>
      </c>
      <c r="K47" s="37">
        <f>((AF47+Y47)-V47)*627.5095</f>
        <v>-54.054923348997036</v>
      </c>
      <c r="L47" s="42">
        <f>(AE47-V47)*627.5095</f>
        <v>32.192868874690859</v>
      </c>
      <c r="M47" s="14">
        <f>((AH47+AD47)-V47)*627.5095</f>
        <v>26.89373940008651</v>
      </c>
      <c r="N47" s="14"/>
      <c r="R47" s="10"/>
      <c r="U47" s="2" t="s">
        <v>33</v>
      </c>
      <c r="V47" s="6">
        <v>-614.20417380000004</v>
      </c>
      <c r="W47" s="6">
        <v>-614.11475389999998</v>
      </c>
      <c r="X47" s="3">
        <v>-99.7425724</v>
      </c>
      <c r="Y47" s="3">
        <v>-329.49297280000002</v>
      </c>
      <c r="Z47" s="4">
        <v>-74.965729999999994</v>
      </c>
      <c r="AA47" s="4">
        <v>-75.075287700000004</v>
      </c>
      <c r="AB47" s="3">
        <v>-75.126550300000005</v>
      </c>
      <c r="AC47" s="4">
        <v>-209.6086</v>
      </c>
      <c r="AD47" s="3">
        <v>-209.53380000000001</v>
      </c>
      <c r="AE47" s="69">
        <v>-614.15287120000005</v>
      </c>
      <c r="AF47" s="4">
        <v>-284.79734300000001</v>
      </c>
      <c r="AG47" s="4"/>
      <c r="AH47" s="4">
        <v>-404.62751589999999</v>
      </c>
      <c r="AI47" s="4"/>
    </row>
    <row r="48" spans="1:41">
      <c r="E48" s="7" t="s">
        <v>40</v>
      </c>
      <c r="F48" s="14">
        <f t="shared" si="6"/>
        <v>73.307981575112848</v>
      </c>
      <c r="G48" s="10">
        <f t="shared" si="7"/>
        <v>22.478268803319857</v>
      </c>
      <c r="H48" s="10">
        <f t="shared" si="8"/>
        <v>40.674475529535869</v>
      </c>
      <c r="J48" s="10"/>
      <c r="K48" s="37">
        <f>((AF48+Y48)-V48)*627.5095</f>
        <v>-50.409281406855726</v>
      </c>
      <c r="L48" s="42">
        <f>(AE48-V48)*627.5095</f>
        <v>35.445376115111657</v>
      </c>
      <c r="M48" s="14">
        <f>((AH48+AD48)-V48)*627.5095</f>
        <v>253298.37062774354</v>
      </c>
      <c r="N48" s="14"/>
      <c r="R48" s="10"/>
      <c r="U48" s="7" t="s">
        <v>29</v>
      </c>
      <c r="V48" s="3">
        <v>-612.80214969999997</v>
      </c>
      <c r="W48" s="6"/>
      <c r="X48" s="3">
        <v>-99.627826999999996</v>
      </c>
      <c r="Y48" s="3">
        <v>-328.56393200000002</v>
      </c>
      <c r="Z48" s="19">
        <v>-74.897949999999994</v>
      </c>
      <c r="AA48" s="19">
        <v>-74.978952300000003</v>
      </c>
      <c r="AB48" s="21">
        <v>-75.027879999999996</v>
      </c>
      <c r="AC48" s="4">
        <v>-209.223444</v>
      </c>
      <c r="AD48" s="8">
        <v>-209.14551879999999</v>
      </c>
      <c r="AE48" s="69">
        <v>-612.74566389999995</v>
      </c>
      <c r="AF48" s="4">
        <v>-284.31855000000002</v>
      </c>
      <c r="AG48" s="4"/>
      <c r="AH48" s="4"/>
      <c r="AI48" s="4"/>
    </row>
    <row r="49" spans="5:36">
      <c r="E49" s="7"/>
      <c r="F49" s="14"/>
      <c r="G49" s="14"/>
      <c r="H49" s="14"/>
      <c r="L49" s="42"/>
      <c r="U49" s="7"/>
      <c r="V49" s="3"/>
      <c r="X49" s="3"/>
      <c r="Y49" s="3"/>
      <c r="Z49" s="19"/>
      <c r="AA49" s="19"/>
      <c r="AB49" s="21"/>
      <c r="AD49" s="8"/>
      <c r="AE49" s="4">
        <v>1.815574E-2</v>
      </c>
    </row>
    <row r="50" spans="5:36" hidden="1">
      <c r="E50" s="9"/>
      <c r="F50" s="9" t="s">
        <v>35</v>
      </c>
      <c r="G50" s="9" t="s">
        <v>36</v>
      </c>
      <c r="H50" s="9" t="s">
        <v>37</v>
      </c>
      <c r="I50" s="9" t="s">
        <v>61</v>
      </c>
      <c r="V50" s="2" t="s">
        <v>42</v>
      </c>
      <c r="X50" s="2" t="s">
        <v>9</v>
      </c>
      <c r="Y50" s="2" t="s">
        <v>7</v>
      </c>
      <c r="Z50" s="2" t="s">
        <v>11</v>
      </c>
      <c r="AA50" s="2" t="s">
        <v>10</v>
      </c>
      <c r="AB50" s="2" t="s">
        <v>13</v>
      </c>
      <c r="AC50" s="2" t="s">
        <v>144</v>
      </c>
      <c r="AD50" s="2" t="s">
        <v>145</v>
      </c>
      <c r="AE50" s="4"/>
    </row>
    <row r="51" spans="5:36" hidden="1">
      <c r="E51" s="2" t="s">
        <v>1</v>
      </c>
      <c r="F51" s="14">
        <f>((Y51+Z51++AC51)-V51)*627.5095</f>
        <v>-253026.7372646782</v>
      </c>
      <c r="G51" s="15">
        <f>((Y51+AA51+AC51)-V51)*627.5095</f>
        <v>-253094.67232166149</v>
      </c>
      <c r="H51" s="15">
        <f>((Y51+AB51+AD51)-V51)*627.5095</f>
        <v>-253123.94193753044</v>
      </c>
      <c r="I51" s="14">
        <f t="shared" ref="I51:I56" si="11">(W51-V51)*627.5095</f>
        <v>0</v>
      </c>
      <c r="U51" s="2" t="s">
        <v>1</v>
      </c>
      <c r="X51" s="4">
        <v>-99.535700000000006</v>
      </c>
      <c r="Y51" s="4">
        <v>-328.42505</v>
      </c>
      <c r="Z51" s="4">
        <v>-74.798705600000005</v>
      </c>
      <c r="AA51" s="4">
        <v>-74.906966999999995</v>
      </c>
      <c r="AB51" s="4">
        <v>-74.953611100000003</v>
      </c>
      <c r="AC51" s="4"/>
      <c r="AD51" s="4"/>
      <c r="AE51" s="4"/>
    </row>
    <row r="52" spans="5:36" hidden="1">
      <c r="E52" s="2" t="s">
        <v>19</v>
      </c>
      <c r="F52" s="14">
        <f t="shared" ref="F52:F57" si="12">((Y52+Z52++AC52)-V52)*627.5095</f>
        <v>-253139.27193186452</v>
      </c>
      <c r="G52" s="15">
        <f t="shared" ref="G52:G57" si="13">((Y52+AA52+AC52)-V52)*627.5095</f>
        <v>-253205.35853411368</v>
      </c>
      <c r="H52" s="15">
        <f t="shared" ref="H52:H57" si="14">((Y52+AB52+AD52)-V52)*627.5095</f>
        <v>-253238.01117919898</v>
      </c>
      <c r="I52" s="10">
        <f t="shared" si="11"/>
        <v>0</v>
      </c>
      <c r="U52" s="2" t="s">
        <v>19</v>
      </c>
      <c r="X52" s="6">
        <v>-99.612106199999999</v>
      </c>
      <c r="Y52" s="3">
        <v>-328.5491126</v>
      </c>
      <c r="Z52" s="4">
        <v>-74.853978400000003</v>
      </c>
      <c r="AA52" s="4">
        <v>-74.959294099999994</v>
      </c>
      <c r="AB52" s="3">
        <v>-75.011329399999994</v>
      </c>
      <c r="AC52" s="3"/>
      <c r="AD52" s="3"/>
      <c r="AE52" s="4"/>
    </row>
    <row r="53" spans="5:36" hidden="1">
      <c r="E53" s="2" t="s">
        <v>3</v>
      </c>
      <c r="F53" s="14">
        <f t="shared" si="12"/>
        <v>-253786.75455724192</v>
      </c>
      <c r="G53" s="15">
        <f t="shared" si="13"/>
        <v>-253850.32359137706</v>
      </c>
      <c r="H53" s="15">
        <f t="shared" si="14"/>
        <v>-253888.95690400503</v>
      </c>
      <c r="I53" s="10">
        <f t="shared" si="11"/>
        <v>0</v>
      </c>
      <c r="U53" s="2" t="s">
        <v>3</v>
      </c>
      <c r="X53" s="6">
        <v>-99.739495700000006</v>
      </c>
      <c r="Y53" s="3">
        <v>-329.45906000000002</v>
      </c>
      <c r="Z53" s="4">
        <v>-74.9758602</v>
      </c>
      <c r="AA53" s="4">
        <v>-75.077163900000002</v>
      </c>
      <c r="AB53" s="3">
        <v>-75.138729999999995</v>
      </c>
      <c r="AC53" s="3"/>
      <c r="AD53" s="3"/>
      <c r="AE53" s="4"/>
    </row>
    <row r="54" spans="5:36" hidden="1">
      <c r="E54" s="2" t="s">
        <v>31</v>
      </c>
      <c r="F54" s="14">
        <f t="shared" si="12"/>
        <v>-253802.11586430002</v>
      </c>
      <c r="G54" s="15">
        <f t="shared" si="13"/>
        <v>-253865.53749645362</v>
      </c>
      <c r="H54" s="15">
        <f t="shared" si="14"/>
        <v>-253904.21743303741</v>
      </c>
      <c r="I54" s="10">
        <f t="shared" si="11"/>
        <v>0</v>
      </c>
      <c r="U54" s="2" t="s">
        <v>31</v>
      </c>
      <c r="X54" s="3">
        <v>-99.766139999999993</v>
      </c>
      <c r="Y54" s="3">
        <v>-329.46628920000001</v>
      </c>
      <c r="Z54" s="4">
        <v>-74.993110799999997</v>
      </c>
      <c r="AA54" s="4">
        <v>-75.094179600000004</v>
      </c>
      <c r="AB54" s="3">
        <v>-75.155820000000006</v>
      </c>
      <c r="AC54" s="3"/>
      <c r="AD54" s="3"/>
      <c r="AE54" s="4"/>
    </row>
    <row r="55" spans="5:36" hidden="1">
      <c r="E55" s="2" t="s">
        <v>32</v>
      </c>
      <c r="F55" s="14">
        <f t="shared" si="12"/>
        <v>94.552943207121842</v>
      </c>
      <c r="G55" s="15">
        <f t="shared" si="13"/>
        <v>25.904972680871815</v>
      </c>
      <c r="H55" s="15">
        <f t="shared" si="14"/>
        <v>26.697830934153217</v>
      </c>
      <c r="I55" s="10">
        <f t="shared" si="11"/>
        <v>385347.50790101336</v>
      </c>
      <c r="U55" s="2" t="s">
        <v>32</v>
      </c>
      <c r="V55" s="6">
        <v>-614.09031719999996</v>
      </c>
      <c r="X55" s="3">
        <v>-99.71669</v>
      </c>
      <c r="Y55" s="3">
        <v>-329.48581000000001</v>
      </c>
      <c r="Z55" s="4">
        <v>-74.949449999999999</v>
      </c>
      <c r="AA55" s="4">
        <v>-75.058847499999999</v>
      </c>
      <c r="AB55" s="3">
        <v>-75.110573799999997</v>
      </c>
      <c r="AC55" s="3">
        <v>-209.5043775</v>
      </c>
      <c r="AD55" s="3">
        <v>-209.4513877</v>
      </c>
      <c r="AE55" s="4"/>
    </row>
    <row r="56" spans="5:36" hidden="1">
      <c r="E56" s="2" t="s">
        <v>33</v>
      </c>
      <c r="F56" s="14">
        <f t="shared" si="12"/>
        <v>-253801.67836467663</v>
      </c>
      <c r="G56" s="15">
        <f t="shared" si="13"/>
        <v>-253870.42686222476</v>
      </c>
      <c r="H56" s="15">
        <f t="shared" si="14"/>
        <v>-253902.59463071948</v>
      </c>
      <c r="I56" s="10">
        <f t="shared" si="11"/>
        <v>0</v>
      </c>
      <c r="U56" s="2" t="s">
        <v>33</v>
      </c>
      <c r="X56" s="3">
        <v>-99.7425724</v>
      </c>
      <c r="Y56" s="3">
        <v>-329.49297280000002</v>
      </c>
      <c r="Z56" s="4">
        <v>-74.965729999999994</v>
      </c>
      <c r="AA56" s="4">
        <v>-75.075287700000004</v>
      </c>
      <c r="AB56" s="3">
        <v>-75.126550300000005</v>
      </c>
      <c r="AC56" s="3"/>
      <c r="AD56" s="3"/>
      <c r="AE56" s="4"/>
    </row>
    <row r="57" spans="5:36" hidden="1">
      <c r="E57" s="7" t="s">
        <v>40</v>
      </c>
      <c r="F57" s="14">
        <f t="shared" si="12"/>
        <v>-253176.163842879</v>
      </c>
      <c r="G57" s="15">
        <f t="shared" si="13"/>
        <v>-253226.99355565087</v>
      </c>
      <c r="H57" s="15">
        <f t="shared" si="14"/>
        <v>-253257.69615221399</v>
      </c>
      <c r="U57" s="7" t="s">
        <v>29</v>
      </c>
      <c r="X57" s="3">
        <v>-99.627826999999996</v>
      </c>
      <c r="Y57" s="3">
        <v>-328.56393200000002</v>
      </c>
      <c r="Z57" s="19">
        <v>-74.897949999999994</v>
      </c>
      <c r="AA57" s="19">
        <v>-74.978952300000003</v>
      </c>
      <c r="AB57" s="21">
        <v>-75.027879999999996</v>
      </c>
      <c r="AC57" s="21"/>
      <c r="AD57" s="21"/>
      <c r="AE57" s="4"/>
    </row>
    <row r="58" spans="5:36">
      <c r="AE58" s="4"/>
    </row>
    <row r="59" spans="5:36">
      <c r="E59" s="9"/>
      <c r="F59" s="9" t="s">
        <v>47</v>
      </c>
      <c r="G59" s="9" t="s">
        <v>48</v>
      </c>
      <c r="H59" s="9" t="s">
        <v>49</v>
      </c>
      <c r="I59" s="9" t="s">
        <v>61</v>
      </c>
      <c r="K59" s="9" t="s">
        <v>124</v>
      </c>
      <c r="L59" s="9" t="s">
        <v>30</v>
      </c>
      <c r="M59" s="9" t="s">
        <v>113</v>
      </c>
      <c r="N59" s="11" t="s">
        <v>139</v>
      </c>
      <c r="O59" s="11" t="s">
        <v>115</v>
      </c>
      <c r="V59" s="2" t="s">
        <v>45</v>
      </c>
      <c r="W59" s="2" t="s">
        <v>59</v>
      </c>
      <c r="X59" s="2" t="s">
        <v>9</v>
      </c>
      <c r="Y59" s="2" t="s">
        <v>44</v>
      </c>
      <c r="Z59" s="2" t="s">
        <v>11</v>
      </c>
      <c r="AA59" s="2" t="s">
        <v>10</v>
      </c>
      <c r="AB59" s="2" t="s">
        <v>13</v>
      </c>
      <c r="AC59" s="2" t="s">
        <v>121</v>
      </c>
      <c r="AD59" s="2" t="s">
        <v>122</v>
      </c>
      <c r="AE59" s="68" t="s">
        <v>21</v>
      </c>
      <c r="AF59" s="2" t="s">
        <v>110</v>
      </c>
      <c r="AG59" s="2" t="s">
        <v>127</v>
      </c>
      <c r="AH59" s="2" t="s">
        <v>112</v>
      </c>
      <c r="AI59" s="2" t="s">
        <v>95</v>
      </c>
      <c r="AJ59" s="91" t="s">
        <v>142</v>
      </c>
    </row>
    <row r="60" spans="5:36">
      <c r="E60" s="2" t="s">
        <v>1</v>
      </c>
      <c r="F60" s="15">
        <f t="shared" ref="F60:F65" si="15">((AC60+Y60+Z60)-V60)*627.5095</f>
        <v>56.450252612441808</v>
      </c>
      <c r="G60" s="10">
        <f t="shared" ref="G60:G65" si="16">((AC60+Y60+AA60)-V60)*627.5095</f>
        <v>-11.484804370682038</v>
      </c>
      <c r="H60" s="15">
        <f t="shared" ref="H60:H65" si="17">((AD60+Y60+AB60)-V60)*627.5095</f>
        <v>17.389041256327925</v>
      </c>
      <c r="I60" s="10">
        <f t="shared" ref="I60:I65" si="18">(W60-V60)*627.5095</f>
        <v>59.473781636512619</v>
      </c>
      <c r="J60" s="10"/>
      <c r="K60" s="10">
        <f>((Y60+AF60)-V60)*627.5095</f>
        <v>-83.113633275039263</v>
      </c>
      <c r="L60" s="10">
        <f>(AE60-V60)*627.5095</f>
        <v>29.469791399503038</v>
      </c>
      <c r="M60" s="22">
        <f>((AD60+AG60)-V60)*627.5095</f>
        <v>14.517746037300425</v>
      </c>
      <c r="N60" s="22"/>
      <c r="U60" s="2" t="s">
        <v>1</v>
      </c>
      <c r="V60" s="3">
        <v>-3035.9989773000002</v>
      </c>
      <c r="W60" s="3">
        <v>-3035.9041997999998</v>
      </c>
      <c r="X60" s="4">
        <v>-99.535700000000006</v>
      </c>
      <c r="Y60" s="4">
        <v>-2752.1222600000001</v>
      </c>
      <c r="Z60" s="4">
        <v>-74.798705600000005</v>
      </c>
      <c r="AA60" s="4">
        <v>-74.906966999999995</v>
      </c>
      <c r="AB60" s="4">
        <v>-74.953611100000003</v>
      </c>
      <c r="AC60" s="4">
        <v>-208.98805250000001</v>
      </c>
      <c r="AD60" s="4">
        <v>-208.89539500000001</v>
      </c>
      <c r="AE60" s="69">
        <v>-3035.9520142000001</v>
      </c>
      <c r="AF60" s="4">
        <v>-284.0091673</v>
      </c>
      <c r="AG60" s="4">
        <v>-2827.0804468000001</v>
      </c>
      <c r="AI60" s="4"/>
    </row>
    <row r="61" spans="5:36">
      <c r="E61" s="2" t="s">
        <v>3</v>
      </c>
      <c r="F61" s="14">
        <f t="shared" si="15"/>
        <v>59.065774959258754</v>
      </c>
      <c r="G61" s="15">
        <f t="shared" si="16"/>
        <v>-4.5032591757590872</v>
      </c>
      <c r="H61" s="14">
        <f t="shared" si="17"/>
        <v>5.4051158291935204</v>
      </c>
      <c r="I61" s="10">
        <f t="shared" si="18"/>
        <v>34.616310563636119</v>
      </c>
      <c r="K61" s="10">
        <f>((Y61+AF61)-V61)*627.5095</f>
        <v>-77.974455972030512</v>
      </c>
      <c r="L61" s="10"/>
      <c r="M61" s="22">
        <f>((AD61+AG61)-V61)*627.5095</f>
        <v>3.003574221835708</v>
      </c>
      <c r="N61" s="22"/>
      <c r="O61" s="14">
        <f>((AC61+AH61)-V61)*627.5095</f>
        <v>25.959377754662679</v>
      </c>
      <c r="U61" s="2" t="s">
        <v>3</v>
      </c>
      <c r="V61" s="3">
        <v>-3038.4485875</v>
      </c>
      <c r="W61" s="3">
        <v>-3038.3934229000001</v>
      </c>
      <c r="X61" s="6">
        <v>-99.739495700000006</v>
      </c>
      <c r="Y61" s="4">
        <v>-2753.7639300000001</v>
      </c>
      <c r="Z61" s="4">
        <v>-74.9758602</v>
      </c>
      <c r="AA61" s="4">
        <v>-75.077163900000002</v>
      </c>
      <c r="AB61" s="3">
        <v>-75.138729999999995</v>
      </c>
      <c r="AC61" s="4">
        <v>-209.61466999999999</v>
      </c>
      <c r="AD61" s="4">
        <v>-209.53731389999999</v>
      </c>
      <c r="AE61" s="69"/>
      <c r="AF61" s="3">
        <v>-284.80891769999999</v>
      </c>
      <c r="AG61" s="4">
        <v>-2828.9064871</v>
      </c>
      <c r="AH61">
        <v>-2828.7925485999999</v>
      </c>
      <c r="AI61" s="4">
        <v>-284.80830450000002</v>
      </c>
    </row>
    <row r="62" spans="5:36">
      <c r="E62" s="2" t="s">
        <v>31</v>
      </c>
      <c r="F62" s="14">
        <f t="shared" si="15"/>
        <v>61.505469144234382</v>
      </c>
      <c r="G62" s="10">
        <f t="shared" si="16"/>
        <v>-1.916163009441531</v>
      </c>
      <c r="H62" s="14">
        <f t="shared" si="17"/>
        <v>7.9475960701951234</v>
      </c>
      <c r="I62" s="10">
        <f t="shared" si="18"/>
        <v>40.496388333343312</v>
      </c>
      <c r="K62" s="10">
        <f>((Y62+AF62)-V62)*627.5095</f>
        <v>-75.329189674717583</v>
      </c>
      <c r="L62" s="10"/>
      <c r="M62" s="22">
        <f>((AD62+AG62)-V62)*627.5095</f>
        <v>5.2411475967509897</v>
      </c>
      <c r="N62" s="22"/>
      <c r="U62" s="2" t="s">
        <v>31</v>
      </c>
      <c r="V62" s="3">
        <v>-3038.5943318999998</v>
      </c>
      <c r="W62" s="3">
        <v>-3038.5297968</v>
      </c>
      <c r="X62" s="3">
        <v>-99.766139999999993</v>
      </c>
      <c r="Y62" s="4">
        <v>-2753.8370859000001</v>
      </c>
      <c r="Z62" s="4">
        <v>-74.993110799999997</v>
      </c>
      <c r="AA62" s="4">
        <v>-75.094179600000004</v>
      </c>
      <c r="AB62" s="3">
        <v>-75.155820000000006</v>
      </c>
      <c r="AC62" s="4">
        <v>-209.66612000000001</v>
      </c>
      <c r="AD62" s="4">
        <v>-209.58876069999999</v>
      </c>
      <c r="AE62" s="69"/>
      <c r="AF62" s="3">
        <v>-284.8772907</v>
      </c>
      <c r="AG62" s="4">
        <v>-2828.9972189</v>
      </c>
      <c r="AI62" s="4"/>
    </row>
    <row r="63" spans="5:36">
      <c r="E63" s="2" t="s">
        <v>32</v>
      </c>
      <c r="F63" s="14">
        <f t="shared" si="15"/>
        <v>61.23093373807113</v>
      </c>
      <c r="G63" s="10">
        <f t="shared" si="16"/>
        <v>-7.4170367881075538</v>
      </c>
      <c r="H63" s="10">
        <f t="shared" si="17"/>
        <v>7.0966931883459381</v>
      </c>
      <c r="I63" s="10">
        <f>(W63-V63)*627.5095</f>
        <v>40.144230001947818</v>
      </c>
      <c r="K63" s="10">
        <f>((Y63+AF63)-V63)*627.5095</f>
        <v>-78.893694638563929</v>
      </c>
      <c r="L63" s="10"/>
      <c r="M63" s="22">
        <f>((AD63+AG63)-V63)*627.5095</f>
        <v>4.5117933048804693</v>
      </c>
      <c r="N63" s="22"/>
      <c r="U63" s="2" t="s">
        <v>32</v>
      </c>
      <c r="V63" s="3">
        <v>-3038.5464530999998</v>
      </c>
      <c r="W63" s="3">
        <v>-3038.4824791999999</v>
      </c>
      <c r="X63" s="3">
        <v>-99.71669</v>
      </c>
      <c r="Y63" s="4">
        <v>-2753.9366599999998</v>
      </c>
      <c r="Z63" s="4">
        <v>-74.949449999999999</v>
      </c>
      <c r="AA63" s="4">
        <v>-75.058847499999999</v>
      </c>
      <c r="AB63" s="3">
        <v>-75.110573799999997</v>
      </c>
      <c r="AC63" s="4">
        <v>-209.56276539999999</v>
      </c>
      <c r="AD63" s="4">
        <v>-209.48791</v>
      </c>
      <c r="AE63" s="69"/>
      <c r="AF63" s="3">
        <v>-284.7355182</v>
      </c>
      <c r="AG63" s="4">
        <v>-2829.0513531000001</v>
      </c>
      <c r="AI63" s="4">
        <v>-284.73736500000001</v>
      </c>
    </row>
    <row r="64" spans="5:36">
      <c r="E64" s="2" t="s">
        <v>33</v>
      </c>
      <c r="F64" s="14">
        <f t="shared" si="15"/>
        <v>64.007788777622736</v>
      </c>
      <c r="G64" s="10">
        <f t="shared" si="16"/>
        <v>-4.7407087705873732</v>
      </c>
      <c r="H64" s="10">
        <f t="shared" si="17"/>
        <v>10.029233334647095</v>
      </c>
      <c r="I64" s="10">
        <f t="shared" si="18"/>
        <v>46.687585313406558</v>
      </c>
      <c r="K64" s="10">
        <f>((Y64+AF64)-V64)*627.5095</f>
        <v>-75.934987346043286</v>
      </c>
      <c r="L64" s="10"/>
      <c r="M64" s="22">
        <f>((AD64+AG64)-V64)*627.5095</f>
        <v>7.3075363803843274</v>
      </c>
      <c r="N64" s="22"/>
      <c r="U64" s="2" t="s">
        <v>33</v>
      </c>
      <c r="V64" s="3">
        <v>-3038.6860771000001</v>
      </c>
      <c r="W64" s="3">
        <v>-3038.6116757</v>
      </c>
      <c r="X64" s="3">
        <v>-99.7425724</v>
      </c>
      <c r="Y64" s="4">
        <v>-2754.0097442000001</v>
      </c>
      <c r="Z64" s="4">
        <v>-74.965729999999994</v>
      </c>
      <c r="AA64" s="4">
        <v>-75.075287700000004</v>
      </c>
      <c r="AB64" s="3">
        <v>-75.126550300000005</v>
      </c>
      <c r="AC64" s="4">
        <v>-209.6086</v>
      </c>
      <c r="AD64" s="3">
        <v>-209.53380000000001</v>
      </c>
      <c r="AE64" s="69"/>
      <c r="AF64" s="3">
        <v>-284.79734300000001</v>
      </c>
      <c r="AG64" s="4">
        <v>-2829.1406317999999</v>
      </c>
    </row>
    <row r="65" spans="1:36">
      <c r="E65" s="7" t="s">
        <v>40</v>
      </c>
      <c r="F65" s="22">
        <f t="shared" si="15"/>
        <v>46.93902836991397</v>
      </c>
      <c r="G65" s="10">
        <f t="shared" si="16"/>
        <v>-3.8906844018790232</v>
      </c>
      <c r="H65" s="10">
        <f t="shared" si="17"/>
        <v>14.305522324408324</v>
      </c>
      <c r="I65" s="10">
        <f t="shared" si="18"/>
        <v>57.695545215293699</v>
      </c>
      <c r="L65" s="10">
        <f t="shared" ref="L65" si="19">(AE65-V65)*627.5095</f>
        <v>27.105712109193508</v>
      </c>
      <c r="U65" s="7" t="s">
        <v>29</v>
      </c>
      <c r="V65" s="3">
        <v>-3036.5078757000001</v>
      </c>
      <c r="W65" s="3">
        <v>-3036.4159319999999</v>
      </c>
      <c r="X65" s="3">
        <v>-99.627826999999996</v>
      </c>
      <c r="Y65" s="4">
        <v>-2752.3116795999999</v>
      </c>
      <c r="Z65" s="19">
        <v>-74.897949999999994</v>
      </c>
      <c r="AA65" s="19">
        <v>-74.978952300000003</v>
      </c>
      <c r="AB65" s="21">
        <v>-75.027879999999996</v>
      </c>
      <c r="AC65" s="4">
        <v>-209.223444</v>
      </c>
      <c r="AD65" s="8">
        <v>-209.14551879999999</v>
      </c>
      <c r="AE65" s="69">
        <v>-3036.46468</v>
      </c>
      <c r="AF65" s="4">
        <v>-284.31855000000002</v>
      </c>
    </row>
    <row r="66" spans="1:36">
      <c r="E66" s="7"/>
      <c r="F66" s="14"/>
      <c r="G66" s="10"/>
      <c r="H66" s="10"/>
      <c r="U66" s="7"/>
      <c r="V66" s="3">
        <v>1.725113E-2</v>
      </c>
      <c r="X66" s="3"/>
      <c r="Y66" s="3"/>
      <c r="Z66" s="19"/>
      <c r="AA66" s="19"/>
      <c r="AB66" s="21"/>
      <c r="AD66" s="8"/>
      <c r="AE66" s="4"/>
    </row>
    <row r="67" spans="1:36">
      <c r="E67" s="7"/>
      <c r="F67" s="14"/>
      <c r="G67" s="10"/>
      <c r="H67" s="10"/>
      <c r="U67" s="7"/>
      <c r="V67" s="3"/>
      <c r="X67" s="3"/>
      <c r="Y67" s="3"/>
      <c r="Z67" s="19"/>
      <c r="AA67" s="19"/>
      <c r="AB67" s="21"/>
      <c r="AD67" s="8"/>
      <c r="AE67" s="4"/>
    </row>
    <row r="68" spans="1:36">
      <c r="E68" s="7"/>
      <c r="F68" s="14"/>
      <c r="G68" s="10"/>
      <c r="H68" s="10"/>
      <c r="U68" s="7"/>
      <c r="V68" s="3"/>
      <c r="X68" s="3"/>
      <c r="Y68" s="3"/>
      <c r="Z68" s="19"/>
      <c r="AA68" s="19"/>
      <c r="AB68" s="21"/>
      <c r="AD68" s="8"/>
      <c r="AE68" s="4"/>
    </row>
    <row r="69" spans="1:36">
      <c r="E69" s="9"/>
      <c r="F69" s="9" t="s">
        <v>72</v>
      </c>
      <c r="G69" s="9" t="s">
        <v>71</v>
      </c>
      <c r="H69" s="9" t="s">
        <v>94</v>
      </c>
      <c r="I69" s="9" t="s">
        <v>61</v>
      </c>
      <c r="J69" s="11"/>
      <c r="K69" s="9" t="s">
        <v>125</v>
      </c>
      <c r="L69" s="9" t="s">
        <v>30</v>
      </c>
      <c r="M69" s="9" t="s">
        <v>126</v>
      </c>
      <c r="N69" s="11" t="s">
        <v>140</v>
      </c>
      <c r="V69" s="2" t="s">
        <v>57</v>
      </c>
      <c r="W69" s="2" t="s">
        <v>60</v>
      </c>
      <c r="X69" s="2" t="s">
        <v>9</v>
      </c>
      <c r="Y69" s="2" t="s">
        <v>58</v>
      </c>
      <c r="Z69" s="2" t="s">
        <v>11</v>
      </c>
      <c r="AA69" s="2" t="s">
        <v>10</v>
      </c>
      <c r="AB69" s="2" t="s">
        <v>13</v>
      </c>
      <c r="AC69" s="2" t="s">
        <v>121</v>
      </c>
      <c r="AD69" s="2" t="s">
        <v>122</v>
      </c>
      <c r="AE69" s="68" t="s">
        <v>21</v>
      </c>
      <c r="AF69" s="2" t="s">
        <v>110</v>
      </c>
      <c r="AG69" s="2" t="s">
        <v>120</v>
      </c>
      <c r="AJ69" s="91" t="s">
        <v>143</v>
      </c>
    </row>
    <row r="70" spans="1:36">
      <c r="E70" s="2" t="s">
        <v>1</v>
      </c>
      <c r="F70" s="15">
        <f t="shared" ref="F70:F75" si="20">((AC70+Y70+Z70)-V70)*627.5095</f>
        <v>35.567928720444733</v>
      </c>
      <c r="G70" s="10">
        <f t="shared" ref="G70:G75" si="21">((AC70+Y70+AA70)-V70)*627.5095</f>
        <v>-32.367128262821801</v>
      </c>
      <c r="H70" s="15">
        <f t="shared" ref="H70:H75" si="22">((AD70+Y70+AB70)-V70)*627.5095</f>
        <v>-3.4932826355264783</v>
      </c>
      <c r="I70" s="10">
        <f>(W70-V70)*627.5095</f>
        <v>45.703148409680999</v>
      </c>
      <c r="J70" s="10"/>
      <c r="K70" s="10">
        <f>((Y70+AF70)-V70)*627.5095</f>
        <v>-103.99595716689367</v>
      </c>
      <c r="L70" s="10">
        <f>(AE70-V70)*627.5095</f>
        <v>27.097930991356083</v>
      </c>
      <c r="M70" s="10">
        <f>((AG70+AD70)-V70)*627.5095</f>
        <v>-5.3038357959494773</v>
      </c>
      <c r="N70" s="10"/>
      <c r="U70" s="2" t="s">
        <v>1</v>
      </c>
      <c r="V70" s="3">
        <v>-810.80391889999999</v>
      </c>
      <c r="W70" s="6">
        <v>-810.73108630000002</v>
      </c>
      <c r="X70" s="4">
        <v>-99.535700000000006</v>
      </c>
      <c r="Y70" s="4">
        <f>-526.9604797</f>
        <v>-526.96047969999995</v>
      </c>
      <c r="Z70" s="4">
        <v>-74.798705600000005</v>
      </c>
      <c r="AA70" s="4">
        <v>-74.906966999999995</v>
      </c>
      <c r="AB70" s="4">
        <v>-74.953611100000003</v>
      </c>
      <c r="AC70" s="4">
        <v>-208.98805250000001</v>
      </c>
      <c r="AD70" s="4">
        <v>-208.89539500000001</v>
      </c>
      <c r="AE70" s="69">
        <v>-810.76073559999998</v>
      </c>
      <c r="AF70" s="4">
        <v>-284.0091673</v>
      </c>
      <c r="AG70" s="4">
        <v>-601.91697610000006</v>
      </c>
    </row>
    <row r="71" spans="1:36">
      <c r="E71" s="2" t="s">
        <v>3</v>
      </c>
      <c r="F71" s="14">
        <f t="shared" si="20"/>
        <v>45.408846454210639</v>
      </c>
      <c r="G71" s="10">
        <f t="shared" si="21"/>
        <v>-18.160187680949875</v>
      </c>
      <c r="H71" s="10">
        <f t="shared" si="22"/>
        <v>-8.2518126759259278</v>
      </c>
      <c r="I71" s="10">
        <f t="shared" ref="I71:I75" si="23">(W71-V71)*627.5095</f>
        <v>22.500357137692625</v>
      </c>
      <c r="K71" s="10">
        <f>((Y71+AF71)-V71)*627.5095</f>
        <v>-91.631384477078626</v>
      </c>
      <c r="M71" s="10">
        <f>((AG71+AD71)-V71)*627.5095</f>
        <v>-9.84694182489363</v>
      </c>
      <c r="N71" s="10"/>
      <c r="U71" s="2" t="s">
        <v>3</v>
      </c>
      <c r="V71" s="3">
        <v>-812.20828280000001</v>
      </c>
      <c r="W71" s="6">
        <v>-812.17242620000002</v>
      </c>
      <c r="X71" s="6">
        <v>-99.739495700000006</v>
      </c>
      <c r="Y71" s="4">
        <v>-527.545389</v>
      </c>
      <c r="Z71" s="4">
        <v>-74.9758602</v>
      </c>
      <c r="AA71" s="4">
        <v>-75.077163900000002</v>
      </c>
      <c r="AB71" s="3">
        <v>-75.138729999999995</v>
      </c>
      <c r="AC71" s="4">
        <v>-209.61466999999999</v>
      </c>
      <c r="AD71" s="4">
        <v>-209.53731389999999</v>
      </c>
      <c r="AE71" s="69"/>
      <c r="AF71" s="4">
        <v>-284.80891769999999</v>
      </c>
      <c r="AG71" s="4">
        <v>-602.68666099999996</v>
      </c>
    </row>
    <row r="72" spans="1:36">
      <c r="E72" s="2" t="s">
        <v>31</v>
      </c>
      <c r="F72" s="14">
        <f t="shared" si="20"/>
        <v>47.06553428516554</v>
      </c>
      <c r="G72" s="10">
        <f t="shared" si="21"/>
        <v>-16.356097868439033</v>
      </c>
      <c r="H72" s="10">
        <f t="shared" si="22"/>
        <v>-6.4923387888737176</v>
      </c>
      <c r="I72" s="10">
        <f t="shared" si="23"/>
        <v>28.517671235052894</v>
      </c>
      <c r="K72" s="10">
        <f>((Y72+AF72)-V72)*627.5095</f>
        <v>-89.769124533929102</v>
      </c>
      <c r="M72" s="10">
        <f>((AG72+AD72)-V72)*627.5095</f>
        <v>-8.1979723608477197</v>
      </c>
      <c r="N72" s="10"/>
      <c r="U72" s="2" t="s">
        <v>31</v>
      </c>
      <c r="V72" s="3">
        <v>-812.29423659999998</v>
      </c>
      <c r="W72" s="6">
        <v>-812.24879080000005</v>
      </c>
      <c r="X72" s="3">
        <v>-99.766139999999993</v>
      </c>
      <c r="Y72" s="4">
        <v>-527.56000210000002</v>
      </c>
      <c r="Z72" s="4">
        <v>-74.993110799999997</v>
      </c>
      <c r="AA72" s="4">
        <v>-75.094179600000004</v>
      </c>
      <c r="AB72" s="3">
        <v>-75.155820000000006</v>
      </c>
      <c r="AC72" s="4">
        <v>-209.66612000000001</v>
      </c>
      <c r="AD72" s="4">
        <v>-209.58876069999999</v>
      </c>
      <c r="AE72" s="69"/>
      <c r="AF72" s="4">
        <v>-284.8772907</v>
      </c>
      <c r="AG72" s="4">
        <v>-602.71854020000001</v>
      </c>
    </row>
    <row r="73" spans="1:36">
      <c r="E73" s="2" t="s">
        <v>32</v>
      </c>
      <c r="F73" s="14">
        <f t="shared" si="20"/>
        <v>46.288614773200969</v>
      </c>
      <c r="G73" s="15">
        <f t="shared" si="21"/>
        <v>-22.359355753049055</v>
      </c>
      <c r="H73" s="10">
        <f t="shared" si="22"/>
        <v>-7.8456257766669033</v>
      </c>
      <c r="I73" s="10">
        <f t="shared" si="23"/>
        <v>29.490310960094099</v>
      </c>
      <c r="K73" s="10">
        <f>((Y73+AF73)-V73)*627.5095</f>
        <v>-93.836013603434097</v>
      </c>
      <c r="M73" s="10">
        <f t="shared" ref="M73:M74" si="24">((AG73+AD73)-V73)*627.5095</f>
        <v>-9.4790957560377418</v>
      </c>
      <c r="N73" s="10"/>
      <c r="U73" s="2" t="s">
        <v>32</v>
      </c>
      <c r="V73" s="3">
        <v>-812.14138449999996</v>
      </c>
      <c r="W73" s="6">
        <v>-812.09438869999997</v>
      </c>
      <c r="X73" s="3">
        <v>-99.71669</v>
      </c>
      <c r="Y73" s="4">
        <v>-527.55540350000001</v>
      </c>
      <c r="Z73" s="4">
        <v>-74.949449999999999</v>
      </c>
      <c r="AA73" s="4">
        <v>-75.058847499999999</v>
      </c>
      <c r="AB73" s="3">
        <v>-75.110573799999997</v>
      </c>
      <c r="AC73" s="4">
        <v>-209.56276539999999</v>
      </c>
      <c r="AD73" s="4">
        <v>-209.48791</v>
      </c>
      <c r="AE73" s="69"/>
      <c r="AF73" s="4">
        <v>-284.7355182</v>
      </c>
      <c r="AG73" s="4">
        <v>-602.6685804</v>
      </c>
    </row>
    <row r="74" spans="1:36">
      <c r="E74" s="2" t="s">
        <v>33</v>
      </c>
      <c r="F74" s="14">
        <f t="shared" si="20"/>
        <v>48.492177133344924</v>
      </c>
      <c r="G74" s="10">
        <f t="shared" si="21"/>
        <v>-20.256320414793848</v>
      </c>
      <c r="H74" s="10">
        <f t="shared" si="22"/>
        <v>-5.4863783094880407</v>
      </c>
      <c r="I74" s="10">
        <f t="shared" si="23"/>
        <v>36.642413237299955</v>
      </c>
      <c r="K74" s="10">
        <f>((Y74+AF74)-V74)*627.5095</f>
        <v>-91.450598990178435</v>
      </c>
      <c r="M74" s="10">
        <f t="shared" si="24"/>
        <v>-7.1799009481354847</v>
      </c>
      <c r="N74" s="10"/>
      <c r="U74" s="2" t="s">
        <v>33</v>
      </c>
      <c r="V74" s="3">
        <v>-812.22093099999995</v>
      </c>
      <c r="W74" s="6">
        <v>-812.16253759999995</v>
      </c>
      <c r="X74" s="3">
        <v>-99.7425724</v>
      </c>
      <c r="Y74" s="4">
        <v>-527.56932380000001</v>
      </c>
      <c r="Z74" s="4">
        <v>-74.965729999999994</v>
      </c>
      <c r="AA74" s="4">
        <v>-75.075287700000004</v>
      </c>
      <c r="AB74" s="3">
        <v>-75.126550300000005</v>
      </c>
      <c r="AC74" s="4">
        <v>-209.6086</v>
      </c>
      <c r="AD74" s="3">
        <v>-209.53380000000001</v>
      </c>
      <c r="AE74" s="69"/>
      <c r="AF74" s="4">
        <v>-284.79734300000001</v>
      </c>
      <c r="AG74" s="4">
        <v>-602.69857290000004</v>
      </c>
    </row>
    <row r="75" spans="1:36">
      <c r="E75" s="7" t="s">
        <v>40</v>
      </c>
      <c r="F75" s="14">
        <f t="shared" si="20"/>
        <v>28.044089815464272</v>
      </c>
      <c r="G75" s="10">
        <f t="shared" si="21"/>
        <v>-22.785622956400061</v>
      </c>
      <c r="H75" s="10">
        <f t="shared" si="22"/>
        <v>-4.5894162301127146</v>
      </c>
      <c r="I75" s="10">
        <f t="shared" si="23"/>
        <v>47.040182901372475</v>
      </c>
      <c r="U75" s="7" t="s">
        <v>29</v>
      </c>
      <c r="V75" s="3">
        <v>-811.21723610000004</v>
      </c>
      <c r="W75" s="6">
        <v>-811.1422728</v>
      </c>
      <c r="X75" s="3">
        <v>-99.627826999999996</v>
      </c>
      <c r="Y75" s="4">
        <v>-527.051151</v>
      </c>
      <c r="Z75" s="19">
        <v>-74.897949999999994</v>
      </c>
      <c r="AA75" s="19">
        <v>-74.978952300000003</v>
      </c>
      <c r="AB75" s="21">
        <v>-75.027879999999996</v>
      </c>
      <c r="AC75" s="4">
        <v>-209.223444</v>
      </c>
      <c r="AD75" s="8">
        <v>-209.14551879999999</v>
      </c>
      <c r="AE75" s="69"/>
      <c r="AF75" s="4">
        <v>-284.31855000000002</v>
      </c>
      <c r="AG75" s="4"/>
    </row>
    <row r="76" spans="1:36" ht="18.75">
      <c r="E76" s="7"/>
      <c r="F76" s="14"/>
      <c r="G76" s="10"/>
      <c r="H76" s="10"/>
      <c r="O76" s="7"/>
      <c r="P76" s="7"/>
      <c r="Q76" s="7"/>
      <c r="R76" s="7"/>
      <c r="S76" s="7"/>
      <c r="T76" s="3"/>
      <c r="V76" s="3"/>
      <c r="W76" s="3"/>
      <c r="Y76" s="19"/>
      <c r="Z76" s="19"/>
      <c r="AA76" s="8"/>
      <c r="AB76" s="21"/>
      <c r="AD76" s="26"/>
    </row>
    <row r="78" spans="1:36" ht="18">
      <c r="E78" s="9"/>
      <c r="F78" s="9" t="s">
        <v>73</v>
      </c>
      <c r="G78" s="9" t="s">
        <v>74</v>
      </c>
      <c r="H78" s="9" t="s">
        <v>75</v>
      </c>
      <c r="I78" s="9" t="s">
        <v>76</v>
      </c>
      <c r="J78" s="35" t="s">
        <v>77</v>
      </c>
      <c r="K78" s="9" t="s">
        <v>20</v>
      </c>
      <c r="L78" s="9" t="s">
        <v>61</v>
      </c>
      <c r="V78" s="7" t="s">
        <v>27</v>
      </c>
      <c r="W78" s="7" t="s">
        <v>28</v>
      </c>
      <c r="X78" s="11" t="s">
        <v>23</v>
      </c>
      <c r="Y78" s="2" t="s">
        <v>12</v>
      </c>
      <c r="Z78" s="2" t="s">
        <v>10</v>
      </c>
      <c r="AA78" s="2" t="s">
        <v>11</v>
      </c>
      <c r="AB78" s="2" t="s">
        <v>9</v>
      </c>
      <c r="AC78" s="2" t="s">
        <v>13</v>
      </c>
      <c r="AD78" s="2" t="s">
        <v>24</v>
      </c>
      <c r="AE78" s="2" t="s">
        <v>34</v>
      </c>
    </row>
    <row r="79" spans="1:36">
      <c r="E79" s="2" t="s">
        <v>1</v>
      </c>
      <c r="F79" s="10">
        <f>((X79+Y79+AA79)-V79)*627.5095</f>
        <v>94.951976498184536</v>
      </c>
      <c r="G79" s="10">
        <f t="shared" ref="G79:G84" si="25">((Y79+X79+Z79)-V79)*627.5095</f>
        <v>27.016919514882332</v>
      </c>
      <c r="H79" s="15">
        <f t="shared" ref="H79:H84" si="26">((AB79+X79+AC79)-V79)*627.5095</f>
        <v>79.479286503833762</v>
      </c>
      <c r="I79" s="10">
        <f t="shared" ref="I79:I84" si="27">((Y79+AD79)-V79)*627.5095</f>
        <v>47.246445273993956</v>
      </c>
      <c r="J79" s="36">
        <f t="shared" ref="J79:J84" si="28">((X79+AE79)-V79)*627.5095</f>
        <v>11.406993192878494</v>
      </c>
      <c r="K79" s="37"/>
      <c r="L79" s="10">
        <f>(W79-V79)*627.5095</f>
        <v>68.642824948334479</v>
      </c>
      <c r="P79" s="2"/>
      <c r="Q79" s="2"/>
      <c r="R79" s="2"/>
      <c r="S79" s="2"/>
      <c r="T79" s="2"/>
      <c r="U79" s="2" t="s">
        <v>1</v>
      </c>
      <c r="V79" s="8">
        <v>-503.04101939999998</v>
      </c>
      <c r="W79" s="8">
        <v>-502.93163010000001</v>
      </c>
      <c r="X79" s="4">
        <v>-328.42505</v>
      </c>
      <c r="Y79" s="4">
        <v>-99.665948200000003</v>
      </c>
      <c r="Z79" s="4">
        <v>-74.906966999999995</v>
      </c>
      <c r="AA79" s="4">
        <v>-74.798705600000005</v>
      </c>
      <c r="AB79" s="4">
        <v>-99.535700000000006</v>
      </c>
      <c r="AC79" s="4">
        <v>-74.953611100000003</v>
      </c>
      <c r="AD79" s="8">
        <v>-403.29977919999999</v>
      </c>
      <c r="AE79" s="8">
        <v>-174.59779119999999</v>
      </c>
    </row>
    <row r="80" spans="1:36">
      <c r="A80" s="7" t="s">
        <v>29</v>
      </c>
      <c r="E80" s="2" t="s">
        <v>19</v>
      </c>
      <c r="F80" s="10">
        <f>((X80+Y80+AA80)-V80)*627.5095</f>
        <v>106.7954025483169</v>
      </c>
      <c r="G80" s="10">
        <f t="shared" si="25"/>
        <v>40.708800299199076</v>
      </c>
      <c r="H80" s="10">
        <f t="shared" si="26"/>
        <v>91.999607051612159</v>
      </c>
      <c r="I80" s="10">
        <f t="shared" si="27"/>
        <v>48.592264898627583</v>
      </c>
      <c r="J80" s="36">
        <f t="shared" si="28"/>
        <v>18.611555264273179</v>
      </c>
      <c r="K80" s="38">
        <v>89.419413489527486</v>
      </c>
      <c r="L80" s="10">
        <f t="shared" ref="L80:L84" si="29">(W80-V80)*627.5095</f>
        <v>77.213224197454991</v>
      </c>
      <c r="P80" s="2"/>
      <c r="Q80" s="2"/>
      <c r="R80" s="2"/>
      <c r="S80" s="2"/>
      <c r="T80" s="2"/>
      <c r="U80" s="2" t="s">
        <v>19</v>
      </c>
      <c r="V80" s="8">
        <v>-503.31915889999999</v>
      </c>
      <c r="W80" s="8">
        <v>-503.19611179999998</v>
      </c>
      <c r="X80" s="3">
        <v>-328.5491126</v>
      </c>
      <c r="Y80" s="8">
        <v>-99.745878599999998</v>
      </c>
      <c r="Z80" s="4">
        <v>-74.959294099999994</v>
      </c>
      <c r="AA80" s="4">
        <v>-74.853978400000003</v>
      </c>
      <c r="AB80" s="6">
        <v>-99.612106199999999</v>
      </c>
      <c r="AC80" s="3">
        <v>-75.011329399999994</v>
      </c>
      <c r="AD80" s="8">
        <v>-403.4958436</v>
      </c>
      <c r="AE80" s="8">
        <v>-174.7403869</v>
      </c>
    </row>
    <row r="81" spans="5:31">
      <c r="E81" s="2" t="s">
        <v>3</v>
      </c>
      <c r="F81" s="15">
        <f t="shared" ref="F81:F84" si="30">((X81+Y81+AA81)-V81)*627.5095</f>
        <v>92.884520948518031</v>
      </c>
      <c r="G81" s="10">
        <f t="shared" si="25"/>
        <v>29.315486813357513</v>
      </c>
      <c r="H81" s="10">
        <f t="shared" si="26"/>
        <v>72.808735016910617</v>
      </c>
      <c r="I81" s="10">
        <f t="shared" si="27"/>
        <v>44.98502653788919</v>
      </c>
      <c r="J81" s="36">
        <f t="shared" si="28"/>
        <v>3.3911868398916907</v>
      </c>
      <c r="K81" s="39"/>
      <c r="L81" s="10">
        <f t="shared" si="29"/>
        <v>47.500712123386919</v>
      </c>
      <c r="P81" s="2"/>
      <c r="Q81" s="2"/>
      <c r="R81" s="2"/>
      <c r="S81" s="2"/>
      <c r="T81" s="2"/>
      <c r="U81" s="2" t="s">
        <v>3</v>
      </c>
      <c r="V81" s="8">
        <v>-504.45331379999999</v>
      </c>
      <c r="W81" s="8">
        <v>-504.37761660000001</v>
      </c>
      <c r="X81" s="3">
        <v>-329.45906000000002</v>
      </c>
      <c r="Y81" s="8">
        <v>-99.870372700000004</v>
      </c>
      <c r="Z81" s="4">
        <v>-75.077163900000002</v>
      </c>
      <c r="AA81" s="4">
        <v>-74.9758602</v>
      </c>
      <c r="AB81" s="6">
        <v>-99.739495700000006</v>
      </c>
      <c r="AC81" s="3">
        <v>-75.138729999999995</v>
      </c>
      <c r="AD81" s="3">
        <v>-404.51125289999999</v>
      </c>
      <c r="AE81" s="8">
        <v>-174.98884960000001</v>
      </c>
    </row>
    <row r="82" spans="5:31">
      <c r="E82" s="2" t="s">
        <v>31</v>
      </c>
      <c r="F82" s="10">
        <f t="shared" si="30"/>
        <v>97.566494829932424</v>
      </c>
      <c r="G82" s="15">
        <f t="shared" si="25"/>
        <v>34.144862676327847</v>
      </c>
      <c r="H82" s="15">
        <f t="shared" si="26"/>
        <v>76.860501107489526</v>
      </c>
      <c r="I82" s="15">
        <f t="shared" si="27"/>
        <v>45.454717398630436</v>
      </c>
      <c r="J82" s="40">
        <f t="shared" si="28"/>
        <v>7.1913216209638469</v>
      </c>
      <c r="K82" s="39"/>
      <c r="L82" s="10">
        <f t="shared" si="29"/>
        <v>53.724163091547453</v>
      </c>
      <c r="P82" s="2"/>
      <c r="Q82" s="2"/>
      <c r="R82" s="2"/>
      <c r="S82" s="2"/>
      <c r="T82" s="2"/>
      <c r="U82" s="2" t="s">
        <v>31</v>
      </c>
      <c r="V82" s="8">
        <v>-504.5107342</v>
      </c>
      <c r="W82" s="8">
        <v>-504.42511930000001</v>
      </c>
      <c r="X82" s="3">
        <v>-329.46628920000001</v>
      </c>
      <c r="Y82" s="8">
        <v>-99.895852099999999</v>
      </c>
      <c r="Z82" s="4">
        <v>-75.094179600000004</v>
      </c>
      <c r="AA82" s="4">
        <v>-74.993110799999997</v>
      </c>
      <c r="AB82" s="3">
        <v>-99.766139999999993</v>
      </c>
      <c r="AC82" s="3">
        <v>-75.155820000000006</v>
      </c>
      <c r="AD82" s="3">
        <v>-404.54244540000002</v>
      </c>
      <c r="AE82" s="8">
        <v>-175.0329849</v>
      </c>
    </row>
    <row r="83" spans="5:31">
      <c r="E83" s="2" t="s">
        <v>32</v>
      </c>
      <c r="F83" s="10">
        <f t="shared" si="30"/>
        <v>96.628430878375198</v>
      </c>
      <c r="G83" s="10">
        <f t="shared" si="25"/>
        <v>27.980460352125171</v>
      </c>
      <c r="H83" s="10">
        <f t="shared" si="26"/>
        <v>71.893888916901787</v>
      </c>
      <c r="I83" s="10">
        <f t="shared" si="27"/>
        <v>46.673654602406188</v>
      </c>
      <c r="J83" s="36">
        <f t="shared" si="28"/>
        <v>5.116398708209128</v>
      </c>
      <c r="K83" s="39"/>
      <c r="L83" s="10">
        <f t="shared" si="29"/>
        <v>51.078394786699995</v>
      </c>
      <c r="P83" s="2"/>
      <c r="Q83" s="2"/>
      <c r="R83" s="2"/>
      <c r="S83" s="2"/>
      <c r="T83" s="2"/>
      <c r="U83" s="2" t="s">
        <v>32</v>
      </c>
      <c r="V83" s="8">
        <v>-504.42764399999999</v>
      </c>
      <c r="W83" s="8">
        <v>-504.34624539999999</v>
      </c>
      <c r="X83" s="3">
        <v>-329.48581000000001</v>
      </c>
      <c r="Y83" s="8">
        <v>-99.838396799999998</v>
      </c>
      <c r="Z83" s="4">
        <v>-75.058847499999999</v>
      </c>
      <c r="AA83" s="4">
        <v>-74.949449999999999</v>
      </c>
      <c r="AB83" s="3">
        <v>-99.71669</v>
      </c>
      <c r="AC83" s="3">
        <v>-75.110573799999997</v>
      </c>
      <c r="AD83" s="3">
        <v>-404.51486799999998</v>
      </c>
      <c r="AE83" s="8">
        <v>-174.93368050000001</v>
      </c>
    </row>
    <row r="84" spans="5:31">
      <c r="E84" s="2" t="s">
        <v>33</v>
      </c>
      <c r="F84" s="10">
        <f t="shared" si="30"/>
        <v>101.62679504970404</v>
      </c>
      <c r="G84" s="10">
        <f t="shared" si="25"/>
        <v>32.878297501565271</v>
      </c>
      <c r="H84" s="10">
        <f t="shared" si="26"/>
        <v>75.904929640869426</v>
      </c>
      <c r="I84" s="10">
        <f t="shared" si="27"/>
        <v>47.020792857814357</v>
      </c>
      <c r="J84" s="40">
        <f t="shared" si="28"/>
        <v>8.7968046766910781</v>
      </c>
      <c r="K84" s="7"/>
      <c r="L84" s="10">
        <f t="shared" si="29"/>
        <v>57.724222399328497</v>
      </c>
      <c r="P84" s="2"/>
      <c r="Q84" s="2"/>
      <c r="R84" s="2"/>
      <c r="S84" s="2"/>
      <c r="T84" s="2"/>
      <c r="U84" s="2" t="s">
        <v>33</v>
      </c>
      <c r="V84" s="8">
        <v>-504.48305770000002</v>
      </c>
      <c r="W84" s="8">
        <v>-504.39106829999997</v>
      </c>
      <c r="X84" s="3">
        <v>-329.49297280000002</v>
      </c>
      <c r="Y84" s="8">
        <v>-99.862402299999999</v>
      </c>
      <c r="Z84" s="4">
        <v>-75.075287700000004</v>
      </c>
      <c r="AA84" s="4">
        <v>-74.965729999999994</v>
      </c>
      <c r="AB84" s="3">
        <v>-99.7425724</v>
      </c>
      <c r="AC84" s="3">
        <v>-75.126550300000005</v>
      </c>
      <c r="AD84" s="3">
        <v>-404.54572300000001</v>
      </c>
      <c r="AE84" s="8">
        <v>-174.97606630000001</v>
      </c>
    </row>
    <row r="85" spans="5:31">
      <c r="E85" s="7" t="s">
        <v>41</v>
      </c>
      <c r="F85" s="14">
        <v>85.3</v>
      </c>
      <c r="G85" s="14">
        <v>34.5</v>
      </c>
      <c r="H85" s="14">
        <v>80.2</v>
      </c>
      <c r="I85" s="14">
        <v>45.9</v>
      </c>
      <c r="J85" s="41">
        <v>10.8</v>
      </c>
      <c r="K85" s="42">
        <v>69.07005851633302</v>
      </c>
      <c r="L85" s="10"/>
      <c r="P85" s="7"/>
      <c r="Q85" s="7"/>
      <c r="R85" s="7"/>
      <c r="S85" s="7"/>
      <c r="T85" s="7"/>
      <c r="U85" s="7" t="s">
        <v>29</v>
      </c>
      <c r="V85" s="8"/>
      <c r="W85" s="8"/>
      <c r="X85" s="3">
        <v>-328.56393200000002</v>
      </c>
      <c r="Y85" s="20">
        <v>-99.749537599999996</v>
      </c>
      <c r="Z85" s="19">
        <v>-74.897949999999994</v>
      </c>
      <c r="AA85" s="19">
        <v>-74.978952300000003</v>
      </c>
      <c r="AB85" s="3">
        <v>-99.627826999999996</v>
      </c>
      <c r="AC85" s="21">
        <v>-75.027879999999996</v>
      </c>
      <c r="AE85" s="8">
        <v>-174.81207839999999</v>
      </c>
    </row>
    <row r="86" spans="5:31">
      <c r="E86" s="7"/>
      <c r="F86" s="14"/>
      <c r="G86" s="14"/>
      <c r="H86" s="14"/>
      <c r="I86" s="14"/>
      <c r="J86" s="14"/>
      <c r="K86" s="14"/>
    </row>
    <row r="87" spans="5:31" ht="18">
      <c r="E87" s="9"/>
      <c r="F87" s="9" t="s">
        <v>78</v>
      </c>
      <c r="G87" s="9" t="s">
        <v>79</v>
      </c>
      <c r="H87" s="9" t="s">
        <v>80</v>
      </c>
      <c r="I87" s="9" t="s">
        <v>81</v>
      </c>
      <c r="J87" s="35" t="s">
        <v>82</v>
      </c>
      <c r="K87" s="9" t="s">
        <v>20</v>
      </c>
      <c r="L87" s="9" t="s">
        <v>61</v>
      </c>
      <c r="V87" s="7" t="s">
        <v>88</v>
      </c>
      <c r="W87" s="7" t="s">
        <v>89</v>
      </c>
      <c r="X87" s="2" t="s">
        <v>44</v>
      </c>
      <c r="Y87" s="2" t="s">
        <v>12</v>
      </c>
      <c r="Z87" s="2" t="s">
        <v>10</v>
      </c>
      <c r="AA87" s="2" t="s">
        <v>11</v>
      </c>
      <c r="AB87" s="2" t="s">
        <v>9</v>
      </c>
      <c r="AC87" s="2" t="s">
        <v>13</v>
      </c>
      <c r="AD87" s="2" t="s">
        <v>92</v>
      </c>
      <c r="AE87" s="2" t="s">
        <v>34</v>
      </c>
    </row>
    <row r="88" spans="5:31">
      <c r="E88" s="2" t="s">
        <v>1</v>
      </c>
      <c r="F88" s="15">
        <f t="shared" ref="F88:F91" si="31">((X88+Y88+AA88)-V88)*627.5095</f>
        <v>65.978231358356197</v>
      </c>
      <c r="G88" s="10">
        <f>((X88+Y88+Z88)-V88)*627.5095</f>
        <v>-1.9568256247676528</v>
      </c>
      <c r="H88" s="10">
        <f>((X88+AB88+AC88)-V88)*627.5095</f>
        <v>50.505541364041107</v>
      </c>
      <c r="I88" s="10"/>
      <c r="J88" s="36"/>
      <c r="K88" s="37"/>
      <c r="L88" s="38">
        <f>(W88-V88)*627.5095</f>
        <v>61.626390225071326</v>
      </c>
      <c r="P88" s="2"/>
      <c r="Q88" s="2"/>
      <c r="R88" s="2"/>
      <c r="S88" s="2"/>
      <c r="T88" s="2"/>
      <c r="U88" s="2" t="s">
        <v>1</v>
      </c>
      <c r="V88" s="13">
        <v>-2926.6920568</v>
      </c>
      <c r="W88" s="13">
        <v>-2926.5938489</v>
      </c>
      <c r="X88" s="4">
        <v>-2752.1222600000001</v>
      </c>
      <c r="Y88" s="4">
        <v>-99.665948200000003</v>
      </c>
      <c r="Z88" s="4">
        <v>-74.906966999999995</v>
      </c>
      <c r="AA88" s="4">
        <v>-74.798705600000005</v>
      </c>
      <c r="AB88" s="4">
        <v>-99.535700000000006</v>
      </c>
      <c r="AC88" s="4">
        <v>-74.953611100000003</v>
      </c>
      <c r="AD88" s="8"/>
      <c r="AE88" s="8">
        <v>-174.59779119999999</v>
      </c>
    </row>
    <row r="89" spans="5:31">
      <c r="E89" s="2" t="s">
        <v>3</v>
      </c>
      <c r="F89" s="14">
        <f t="shared" si="31"/>
        <v>71.648407200308299</v>
      </c>
      <c r="G89" s="15">
        <f t="shared" ref="G89:G92" si="32">((X89+Y89+Z89)-V89)*627.5095</f>
        <v>8.0793730652904561</v>
      </c>
      <c r="H89" s="15">
        <f t="shared" ref="H89:H92" si="33">((X89+AB89+AC89)-V89)*627.5095</f>
        <v>51.572621268772224</v>
      </c>
      <c r="I89" s="10"/>
      <c r="J89" s="36"/>
      <c r="K89" s="39"/>
      <c r="L89" s="38">
        <f t="shared" ref="L89:L92" si="34">(W89-V89)*627.5095</f>
        <v>38.423787206010957</v>
      </c>
      <c r="P89" s="2"/>
      <c r="Q89" s="2"/>
      <c r="R89" s="2"/>
      <c r="S89" s="2"/>
      <c r="T89" s="2"/>
      <c r="U89" s="2" t="s">
        <v>3</v>
      </c>
      <c r="V89" s="13">
        <v>-2928.7243419000001</v>
      </c>
      <c r="W89" s="13">
        <v>-2928.6631096999999</v>
      </c>
      <c r="X89" s="4">
        <v>-2753.7639300000001</v>
      </c>
      <c r="Y89" s="8">
        <v>-99.870372700000004</v>
      </c>
      <c r="Z89" s="4">
        <v>-75.077163900000002</v>
      </c>
      <c r="AA89" s="4">
        <v>-74.9758602</v>
      </c>
      <c r="AB89" s="6">
        <v>-99.739495700000006</v>
      </c>
      <c r="AC89" s="3">
        <v>-75.138729999999995</v>
      </c>
      <c r="AD89" s="3"/>
      <c r="AE89" s="8">
        <v>-174.98884960000001</v>
      </c>
    </row>
    <row r="90" spans="5:31">
      <c r="E90" s="2" t="s">
        <v>31</v>
      </c>
      <c r="F90" s="14">
        <f t="shared" si="31"/>
        <v>74.441702988675587</v>
      </c>
      <c r="G90" s="10">
        <f t="shared" si="32"/>
        <v>11.020070834999677</v>
      </c>
      <c r="H90" s="10">
        <f t="shared" si="33"/>
        <v>53.735709266161358</v>
      </c>
      <c r="I90" s="15"/>
      <c r="J90" s="40"/>
      <c r="K90" s="39"/>
      <c r="L90" s="38">
        <f t="shared" si="34"/>
        <v>44.35889755872207</v>
      </c>
      <c r="P90" s="2"/>
      <c r="Q90" s="2"/>
      <c r="R90" s="2"/>
      <c r="S90" s="2"/>
      <c r="T90" s="2"/>
      <c r="U90" s="2" t="s">
        <v>31</v>
      </c>
      <c r="V90" s="13">
        <v>-2928.8446792</v>
      </c>
      <c r="W90" s="13">
        <v>-2928.7739888000001</v>
      </c>
      <c r="X90" s="4">
        <v>-2753.8370859000001</v>
      </c>
      <c r="Y90" s="8">
        <v>-99.895852099999999</v>
      </c>
      <c r="Z90" s="4">
        <v>-75.094179600000004</v>
      </c>
      <c r="AA90" s="4">
        <v>-74.993110799999997</v>
      </c>
      <c r="AB90" s="3">
        <v>-99.766139999999993</v>
      </c>
      <c r="AC90" s="3">
        <v>-75.155820000000006</v>
      </c>
      <c r="AD90" s="3"/>
      <c r="AE90" s="8">
        <v>-175.0329849</v>
      </c>
    </row>
    <row r="91" spans="5:31">
      <c r="E91" s="2" t="s">
        <v>32</v>
      </c>
      <c r="F91" s="14">
        <f t="shared" si="31"/>
        <v>74.263490290840181</v>
      </c>
      <c r="G91" s="10">
        <f t="shared" si="32"/>
        <v>5.6155197646614914</v>
      </c>
      <c r="H91" s="10">
        <f t="shared" si="33"/>
        <v>49.528948329081409</v>
      </c>
      <c r="I91" s="10"/>
      <c r="J91" s="36"/>
      <c r="K91" s="39"/>
      <c r="L91" s="38">
        <f t="shared" si="34"/>
        <v>43.865424087969465</v>
      </c>
      <c r="P91" s="2"/>
      <c r="Q91" s="2"/>
      <c r="R91" s="2"/>
      <c r="S91" s="2"/>
      <c r="T91" s="2"/>
      <c r="U91" s="2" t="s">
        <v>32</v>
      </c>
      <c r="V91" s="13">
        <v>-2928.8428531999998</v>
      </c>
      <c r="W91" s="13">
        <v>-2928.7729491999999</v>
      </c>
      <c r="X91" s="4">
        <v>-2753.9366599999998</v>
      </c>
      <c r="Y91" s="8">
        <v>-99.838396799999998</v>
      </c>
      <c r="Z91" s="4">
        <v>-75.058847499999999</v>
      </c>
      <c r="AA91" s="4">
        <v>-74.949449999999999</v>
      </c>
      <c r="AB91" s="3">
        <v>-99.71669</v>
      </c>
      <c r="AC91" s="3">
        <v>-75.110573799999997</v>
      </c>
      <c r="AD91" s="3"/>
      <c r="AE91" s="8">
        <v>-174.93368050000001</v>
      </c>
    </row>
    <row r="92" spans="5:31">
      <c r="E92" s="2" t="s">
        <v>33</v>
      </c>
      <c r="F92" s="14">
        <f>((X92+Y92+AA92)-V92)*627.5095</f>
        <v>77.34424818105235</v>
      </c>
      <c r="G92" s="10">
        <f t="shared" si="32"/>
        <v>8.5957506328422415</v>
      </c>
      <c r="H92" s="15">
        <f t="shared" si="33"/>
        <v>51.622382772360417</v>
      </c>
      <c r="I92" s="10"/>
      <c r="J92" s="40"/>
      <c r="K92" s="7"/>
      <c r="L92" s="38">
        <f t="shared" si="34"/>
        <v>50.374893886371083</v>
      </c>
      <c r="P92" s="2"/>
      <c r="Q92" s="2"/>
      <c r="R92" s="2"/>
      <c r="S92" s="2"/>
      <c r="T92" s="2"/>
      <c r="U92" s="2" t="s">
        <v>33</v>
      </c>
      <c r="V92" s="13">
        <v>-2928.9611324000002</v>
      </c>
      <c r="W92" s="13">
        <v>-2928.8808549</v>
      </c>
      <c r="X92" s="4">
        <v>-2754.0097442000001</v>
      </c>
      <c r="Y92" s="8">
        <v>-99.862402299999999</v>
      </c>
      <c r="Z92" s="4">
        <v>-75.075287700000004</v>
      </c>
      <c r="AA92" s="4">
        <v>-74.965729999999994</v>
      </c>
      <c r="AB92" s="3">
        <v>-99.7425724</v>
      </c>
      <c r="AC92" s="3">
        <v>-75.126550300000005</v>
      </c>
      <c r="AD92" s="3"/>
      <c r="AE92" s="8">
        <v>-174.97606630000001</v>
      </c>
    </row>
    <row r="93" spans="5:31">
      <c r="E93" s="7" t="s">
        <v>29</v>
      </c>
      <c r="F93" s="14">
        <v>58.1</v>
      </c>
      <c r="G93" s="14">
        <v>7.3</v>
      </c>
      <c r="H93" s="14">
        <v>52.9</v>
      </c>
      <c r="I93" s="14">
        <v>37.4</v>
      </c>
      <c r="J93" s="41">
        <v>-16.399999999999999</v>
      </c>
      <c r="K93" s="42">
        <v>49</v>
      </c>
      <c r="L93" s="38">
        <f>(W93-V93)*627.5095</f>
        <v>52.743428494097962</v>
      </c>
      <c r="P93" s="7"/>
      <c r="Q93" s="7"/>
      <c r="R93" s="7"/>
      <c r="S93" s="7"/>
      <c r="T93" s="7"/>
      <c r="U93" s="7" t="s">
        <v>29</v>
      </c>
      <c r="V93" s="13">
        <v>-2927.0517235000002</v>
      </c>
      <c r="W93" s="13">
        <v>-2926.9676715000001</v>
      </c>
      <c r="X93" s="4">
        <v>-2752.3116795999999</v>
      </c>
      <c r="Y93" s="20">
        <v>-99.749537599999996</v>
      </c>
      <c r="Z93" s="19">
        <v>-74.897949999999994</v>
      </c>
      <c r="AA93" s="19">
        <v>-74.978952300000003</v>
      </c>
      <c r="AB93" s="3">
        <v>-99.627826999999996</v>
      </c>
      <c r="AC93" s="21">
        <v>-75.027879999999996</v>
      </c>
      <c r="AD93" s="8">
        <v>-2827.2425907000002</v>
      </c>
      <c r="AE93" s="8">
        <v>-174.81207839999999</v>
      </c>
    </row>
    <row r="94" spans="5:31">
      <c r="E94" s="7"/>
      <c r="F94" s="14"/>
      <c r="G94" s="14"/>
      <c r="H94" s="14"/>
      <c r="I94" s="14"/>
      <c r="J94" s="14"/>
      <c r="K94" s="14"/>
    </row>
    <row r="95" spans="5:31" ht="18">
      <c r="E95" s="9"/>
      <c r="F95" s="9" t="s">
        <v>83</v>
      </c>
      <c r="G95" s="9" t="s">
        <v>84</v>
      </c>
      <c r="H95" s="9" t="s">
        <v>85</v>
      </c>
      <c r="I95" s="9" t="s">
        <v>86</v>
      </c>
      <c r="J95" s="35" t="s">
        <v>87</v>
      </c>
      <c r="K95" s="9" t="s">
        <v>20</v>
      </c>
      <c r="L95" s="9" t="s">
        <v>61</v>
      </c>
      <c r="V95" s="7" t="s">
        <v>93</v>
      </c>
      <c r="W95" s="7" t="s">
        <v>90</v>
      </c>
      <c r="X95" s="2" t="s">
        <v>58</v>
      </c>
      <c r="Y95" s="2" t="s">
        <v>12</v>
      </c>
      <c r="Z95" s="2" t="s">
        <v>10</v>
      </c>
      <c r="AA95" s="2" t="s">
        <v>11</v>
      </c>
      <c r="AB95" s="2" t="s">
        <v>9</v>
      </c>
      <c r="AC95" s="2" t="s">
        <v>13</v>
      </c>
      <c r="AD95" s="2" t="s">
        <v>91</v>
      </c>
      <c r="AE95" s="2" t="s">
        <v>34</v>
      </c>
    </row>
    <row r="96" spans="5:31">
      <c r="E96" s="2" t="s">
        <v>1</v>
      </c>
      <c r="F96" s="15">
        <f>((X96+Y96+AA96)-V96)*627.5095</f>
        <v>44.442419073296492</v>
      </c>
      <c r="G96" s="10">
        <f>((X96+Y96+Z96)-V96)*627.5095</f>
        <v>-23.492637910041378</v>
      </c>
      <c r="H96" s="14">
        <f>((X96+AB96+AC96)-V96)*627.5095</f>
        <v>28.96972907891006</v>
      </c>
      <c r="I96" s="10"/>
      <c r="J96" s="36">
        <f>((X96+AE96)-V96)*627.5095</f>
        <v>-39.102564232009541</v>
      </c>
      <c r="K96" s="37"/>
      <c r="L96" s="38">
        <f>(W96-V96)*627.5095</f>
        <v>51.495939607965951</v>
      </c>
      <c r="P96" s="2"/>
      <c r="Q96" s="2"/>
      <c r="R96" s="2"/>
      <c r="S96" s="2"/>
      <c r="T96" s="2"/>
      <c r="U96" s="2" t="s">
        <v>1</v>
      </c>
      <c r="V96" s="13">
        <v>-701.49595699999998</v>
      </c>
      <c r="W96" s="13">
        <v>-701.41389300000003</v>
      </c>
      <c r="X96" s="4">
        <f>-526.9604797</f>
        <v>-526.96047969999995</v>
      </c>
      <c r="Y96" s="4">
        <v>-99.665948200000003</v>
      </c>
      <c r="Z96" s="4">
        <v>-74.906966999999995</v>
      </c>
      <c r="AA96" s="4">
        <v>-74.798705600000005</v>
      </c>
      <c r="AB96" s="4">
        <v>-99.535700000000006</v>
      </c>
      <c r="AC96" s="4">
        <v>-74.953611100000003</v>
      </c>
      <c r="AD96" s="8"/>
      <c r="AE96" s="8">
        <v>-174.59779119999999</v>
      </c>
    </row>
    <row r="97" spans="5:31">
      <c r="E97" s="2" t="s">
        <v>3</v>
      </c>
      <c r="F97" s="10">
        <f>((X97+Y97+AA97)-V97)*627.5095</f>
        <v>56.653189184714556</v>
      </c>
      <c r="G97" s="10">
        <f t="shared" ref="G97:G100" si="35">((X97+Y97+Z97)-V97)*627.5095</f>
        <v>-6.9158449503746233</v>
      </c>
      <c r="H97" s="14">
        <f>((X97+AB97+AC97)-V97)*627.5095</f>
        <v>36.577403253107143</v>
      </c>
      <c r="I97" s="10"/>
      <c r="J97" s="36">
        <f>((X97+AE97)-V97)*627.5095</f>
        <v>-32.840144923911787</v>
      </c>
      <c r="K97" s="39"/>
      <c r="L97" s="38">
        <f t="shared" ref="L97:L99" si="36">(W97-V97)*627.5095</f>
        <v>27.697139812912759</v>
      </c>
      <c r="P97" s="2"/>
      <c r="Q97" s="2"/>
      <c r="R97" s="2"/>
      <c r="S97" s="2"/>
      <c r="T97" s="2"/>
      <c r="U97" s="2" t="s">
        <v>3</v>
      </c>
      <c r="V97" s="13">
        <v>-702.48190450000004</v>
      </c>
      <c r="W97" s="13">
        <v>-702.43776630000002</v>
      </c>
      <c r="X97" s="4">
        <v>-527.545389</v>
      </c>
      <c r="Y97" s="8">
        <v>-99.870372700000004</v>
      </c>
      <c r="Z97" s="4">
        <v>-75.077163900000002</v>
      </c>
      <c r="AA97" s="4">
        <v>-74.9758602</v>
      </c>
      <c r="AB97" s="6">
        <v>-99.739495700000006</v>
      </c>
      <c r="AC97" s="3">
        <v>-75.138729999999995</v>
      </c>
      <c r="AD97" s="3"/>
      <c r="AE97" s="8">
        <v>-174.98884960000001</v>
      </c>
    </row>
    <row r="98" spans="5:31">
      <c r="E98" s="2" t="s">
        <v>31</v>
      </c>
      <c r="F98" s="10">
        <f>((X98+Y98+AA98)-V98)*627.5095</f>
        <v>58.481124358236535</v>
      </c>
      <c r="G98" s="10">
        <f t="shared" si="35"/>
        <v>-4.9405077953680383</v>
      </c>
      <c r="H98" s="14">
        <f>((X98+AB98+AC98)-V98)*627.5095</f>
        <v>37.775130635793637</v>
      </c>
      <c r="I98" s="15"/>
      <c r="J98" s="36">
        <f>((X98+AE98)-V98)*627.5095</f>
        <v>-31.894048850803376</v>
      </c>
      <c r="K98" s="39"/>
      <c r="L98" s="38">
        <f t="shared" si="36"/>
        <v>33.878673146429314</v>
      </c>
      <c r="P98" s="2"/>
      <c r="Q98" s="2"/>
      <c r="R98" s="2"/>
      <c r="S98" s="2"/>
      <c r="T98" s="2"/>
      <c r="U98" s="2" t="s">
        <v>31</v>
      </c>
      <c r="V98" s="13">
        <v>-702.54216059999999</v>
      </c>
      <c r="W98" s="13">
        <v>-702.48817150000002</v>
      </c>
      <c r="X98" s="4">
        <v>-527.56000210000002</v>
      </c>
      <c r="Y98" s="8">
        <v>-99.895852099999999</v>
      </c>
      <c r="Z98" s="4">
        <v>-75.094179600000004</v>
      </c>
      <c r="AA98" s="4">
        <v>-74.993110799999997</v>
      </c>
      <c r="AB98" s="3">
        <v>-99.766139999999993</v>
      </c>
      <c r="AC98" s="3">
        <v>-75.155820000000006</v>
      </c>
      <c r="AD98" s="3"/>
      <c r="AE98" s="8">
        <v>-175.0329849</v>
      </c>
    </row>
    <row r="99" spans="5:31">
      <c r="E99" s="2" t="s">
        <v>32</v>
      </c>
      <c r="F99" s="10">
        <f>((X99+Y99+AA99)-V99)*627.5095</f>
        <v>57.963491771616575</v>
      </c>
      <c r="G99" s="10">
        <f t="shared" si="35"/>
        <v>-10.684478754633446</v>
      </c>
      <c r="H99" s="15">
        <f>((X99+AB99+AC99)-V99)*627.5095</f>
        <v>33.22894981014317</v>
      </c>
      <c r="I99" s="10"/>
      <c r="J99" s="36">
        <f>((X99+AE99)-V99)*627.5095</f>
        <v>-33.548540398549491</v>
      </c>
      <c r="K99" s="39"/>
      <c r="L99" s="38">
        <f t="shared" si="36"/>
        <v>34.921531184507316</v>
      </c>
      <c r="P99" s="2"/>
      <c r="Q99" s="2"/>
      <c r="R99" s="2"/>
      <c r="S99" s="2"/>
      <c r="T99" s="2"/>
      <c r="U99" s="2" t="s">
        <v>32</v>
      </c>
      <c r="V99" s="13">
        <v>-702.43562099999997</v>
      </c>
      <c r="W99" s="13">
        <v>-702.37996999999996</v>
      </c>
      <c r="X99" s="4">
        <v>-527.55540350000001</v>
      </c>
      <c r="Y99" s="8">
        <v>-99.838396799999998</v>
      </c>
      <c r="Z99" s="4">
        <v>-75.058847499999999</v>
      </c>
      <c r="AA99" s="4">
        <v>-74.949449999999999</v>
      </c>
      <c r="AB99" s="3">
        <v>-99.71669</v>
      </c>
      <c r="AC99" s="3">
        <v>-75.110573799999997</v>
      </c>
      <c r="AD99" s="3"/>
      <c r="AE99" s="8">
        <v>-174.93368050000001</v>
      </c>
    </row>
    <row r="100" spans="5:31">
      <c r="E100" s="2" t="s">
        <v>33</v>
      </c>
      <c r="F100" s="10">
        <f>((X100+Y100+AA100)-V100)*627.5095</f>
        <v>60.245932075989607</v>
      </c>
      <c r="G100" s="10">
        <f t="shared" si="35"/>
        <v>-8.502565472149163</v>
      </c>
      <c r="H100" s="14">
        <f>((X100+AB100+AC100)-V100)*627.5095</f>
        <v>34.524066667226336</v>
      </c>
      <c r="I100" s="10"/>
      <c r="J100" s="36">
        <f>((X100+AE100)-V100)*627.5095</f>
        <v>-32.584058297059023</v>
      </c>
      <c r="K100" s="7"/>
      <c r="L100" s="38"/>
      <c r="P100" s="2"/>
      <c r="Q100" s="2"/>
      <c r="R100" s="2"/>
      <c r="S100" s="2"/>
      <c r="T100" s="2"/>
      <c r="U100" s="2" t="s">
        <v>33</v>
      </c>
      <c r="V100" s="13">
        <v>-702.49346409999998</v>
      </c>
      <c r="W100" s="13"/>
      <c r="X100" s="4">
        <v>-527.56932380000001</v>
      </c>
      <c r="Y100" s="8">
        <v>-99.862402299999999</v>
      </c>
      <c r="Z100" s="4">
        <v>-75.075287700000004</v>
      </c>
      <c r="AA100" s="4">
        <v>-74.965729999999994</v>
      </c>
      <c r="AB100" s="3">
        <v>-99.7425724</v>
      </c>
      <c r="AC100" s="3">
        <v>-75.126550300000005</v>
      </c>
      <c r="AD100" s="3"/>
      <c r="AE100" s="8">
        <v>-174.97606630000001</v>
      </c>
    </row>
    <row r="101" spans="5:31">
      <c r="E101" s="7" t="s">
        <v>29</v>
      </c>
      <c r="F101" s="14">
        <v>37.1</v>
      </c>
      <c r="G101" s="14">
        <v>-13.7</v>
      </c>
      <c r="H101" s="14">
        <v>32</v>
      </c>
      <c r="I101" s="14">
        <v>29.7</v>
      </c>
      <c r="J101" s="41">
        <v>-37.4</v>
      </c>
      <c r="K101" s="42">
        <v>31.9</v>
      </c>
      <c r="L101" s="38">
        <f>(W101-V101)*627.5095</f>
        <v>70.606427675727829</v>
      </c>
      <c r="P101" s="7"/>
      <c r="Q101" s="7"/>
      <c r="R101" s="7"/>
      <c r="S101" s="7"/>
      <c r="T101" s="7"/>
      <c r="U101" s="7" t="s">
        <v>29</v>
      </c>
      <c r="V101" s="13">
        <v>-701.75538180000001</v>
      </c>
      <c r="W101" s="13">
        <v>-701.64286330000004</v>
      </c>
      <c r="X101" s="4">
        <v>-527.051151</v>
      </c>
      <c r="Y101" s="20">
        <v>-99.749537599999996</v>
      </c>
      <c r="Z101" s="19">
        <v>-74.897949999999994</v>
      </c>
      <c r="AA101" s="19">
        <v>-74.978952300000003</v>
      </c>
      <c r="AB101" s="3">
        <v>-99.627826999999996</v>
      </c>
      <c r="AC101" s="21">
        <v>-75.027879999999996</v>
      </c>
      <c r="AD101" s="8">
        <v>-601.95853639999996</v>
      </c>
      <c r="AE101" s="8">
        <v>-174.81207839999999</v>
      </c>
    </row>
    <row r="102" spans="5:31">
      <c r="E102" s="7"/>
      <c r="F102" s="14"/>
      <c r="G102" s="14"/>
      <c r="H102" s="14"/>
      <c r="I102" s="14"/>
      <c r="J102" s="14"/>
      <c r="K102" s="14"/>
    </row>
    <row r="105" spans="5:31">
      <c r="I105" s="14"/>
      <c r="J105" s="14"/>
      <c r="M105" s="14"/>
      <c r="N105" s="14"/>
    </row>
    <row r="106" spans="5:31">
      <c r="H106" s="2"/>
      <c r="I106" s="16"/>
      <c r="J106" s="16"/>
      <c r="K106" s="17"/>
      <c r="L106" s="17"/>
      <c r="M106" s="16"/>
      <c r="N106" s="16"/>
    </row>
    <row r="107" spans="5:31">
      <c r="H107" s="2"/>
      <c r="I107" s="16"/>
      <c r="J107" s="16"/>
      <c r="K107" s="17"/>
      <c r="L107" s="17"/>
      <c r="M107" s="16"/>
      <c r="N107" s="16"/>
    </row>
    <row r="108" spans="5:31">
      <c r="H108" s="2"/>
      <c r="I108" s="16"/>
      <c r="J108" s="16"/>
      <c r="K108" s="17"/>
      <c r="L108" s="17"/>
      <c r="M108" s="16"/>
      <c r="N108" s="16"/>
    </row>
    <row r="109" spans="5:31">
      <c r="H109" s="7"/>
      <c r="I109" s="16"/>
      <c r="J109" s="16"/>
      <c r="M109" s="16"/>
      <c r="N109" s="16"/>
    </row>
    <row r="135" spans="2:7">
      <c r="B135" s="1"/>
      <c r="C135" s="2" t="s">
        <v>8</v>
      </c>
      <c r="D135" s="2"/>
    </row>
    <row r="136" spans="2:7">
      <c r="B136" s="2" t="s">
        <v>2</v>
      </c>
      <c r="C136" s="3">
        <v>-99.739500000000007</v>
      </c>
      <c r="D136" s="3">
        <v>-329.45906000000002</v>
      </c>
      <c r="F136" s="3"/>
      <c r="G136" s="3"/>
    </row>
    <row r="137" spans="2:7">
      <c r="B137" s="2" t="s">
        <v>14</v>
      </c>
      <c r="C137" s="3">
        <v>-99.766139999999993</v>
      </c>
      <c r="D137" s="3">
        <v>-329.46628920000001</v>
      </c>
      <c r="F137" s="3"/>
      <c r="G137" s="3"/>
    </row>
    <row r="138" spans="2:7">
      <c r="B138" s="2" t="s">
        <v>15</v>
      </c>
      <c r="C138" s="3">
        <v>-99.71669</v>
      </c>
      <c r="D138" s="3">
        <v>-329.48581000000001</v>
      </c>
      <c r="F138" s="3"/>
      <c r="G138" s="3"/>
    </row>
    <row r="139" spans="2:7">
      <c r="B139" s="2" t="s">
        <v>16</v>
      </c>
      <c r="C139" s="3">
        <v>-99.7425724</v>
      </c>
      <c r="D139" s="3">
        <v>-329.49297280000002</v>
      </c>
      <c r="F139" s="3"/>
      <c r="G139" s="3"/>
    </row>
    <row r="140" spans="2:7">
      <c r="B140" s="2" t="s">
        <v>0</v>
      </c>
      <c r="C140" s="3">
        <v>-99.535700000000006</v>
      </c>
      <c r="D140" s="3">
        <v>-328.42505</v>
      </c>
      <c r="F140" s="3"/>
      <c r="G140" s="3"/>
    </row>
    <row r="141" spans="2:7">
      <c r="B141" s="2" t="s">
        <v>17</v>
      </c>
      <c r="C141" s="3">
        <v>-99.612106100000005</v>
      </c>
      <c r="D141" s="3">
        <v>-328.5491126</v>
      </c>
      <c r="F141" s="3"/>
      <c r="G141" s="3"/>
    </row>
    <row r="142" spans="2:7">
      <c r="B142" s="2" t="s">
        <v>18</v>
      </c>
      <c r="C142" s="3">
        <v>-99.627826999999996</v>
      </c>
      <c r="D142" s="3">
        <v>-328.56393200000002</v>
      </c>
      <c r="F142" s="3"/>
      <c r="G142" s="3"/>
    </row>
  </sheetData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X90"/>
  <sheetViews>
    <sheetView tabSelected="1" workbookViewId="0">
      <selection activeCell="G24" sqref="G24"/>
    </sheetView>
  </sheetViews>
  <sheetFormatPr defaultRowHeight="16.5"/>
  <cols>
    <col min="8" max="8" width="14.375" bestFit="1" customWidth="1"/>
    <col min="9" max="9" width="14.875" customWidth="1"/>
    <col min="10" max="10" width="16.25" customWidth="1"/>
    <col min="11" max="11" width="1.375" customWidth="1"/>
    <col min="12" max="12" width="11.5" customWidth="1"/>
    <col min="13" max="13" width="12.125" customWidth="1"/>
    <col min="14" max="14" width="1.5" customWidth="1"/>
    <col min="15" max="15" width="11" customWidth="1"/>
    <col min="16" max="16" width="11.25" customWidth="1"/>
    <col min="17" max="17" width="1.25" customWidth="1"/>
    <col min="18" max="18" width="12" customWidth="1"/>
    <col min="19" max="19" width="13" customWidth="1"/>
  </cols>
  <sheetData>
    <row r="3" spans="8:24">
      <c r="H3" s="82" t="s">
        <v>130</v>
      </c>
      <c r="I3" s="81"/>
      <c r="J3" s="81"/>
      <c r="K3" s="81"/>
      <c r="L3" s="81"/>
      <c r="M3" s="81"/>
      <c r="N3" s="81"/>
      <c r="O3" s="81"/>
      <c r="P3" s="81"/>
    </row>
    <row r="4" spans="8:24" ht="17.25" thickBot="1">
      <c r="H4" s="67"/>
      <c r="I4" s="108" t="s">
        <v>62</v>
      </c>
      <c r="J4" s="108"/>
      <c r="K4" s="2"/>
      <c r="L4" s="108" t="s">
        <v>63</v>
      </c>
      <c r="M4" s="108"/>
      <c r="N4" s="2"/>
      <c r="O4" s="108" t="s">
        <v>64</v>
      </c>
      <c r="P4" s="108"/>
      <c r="Q4" s="28"/>
      <c r="R4" s="109"/>
      <c r="S4" s="109"/>
      <c r="T4" s="28"/>
      <c r="U4" s="27"/>
      <c r="V4" s="27"/>
      <c r="W4" s="27"/>
      <c r="X4" s="27"/>
    </row>
    <row r="5" spans="8:24" ht="17.25" thickBot="1">
      <c r="H5" s="83"/>
      <c r="I5" s="84" t="s">
        <v>129</v>
      </c>
      <c r="J5" s="84" t="s">
        <v>65</v>
      </c>
      <c r="K5" s="85"/>
      <c r="L5" s="84" t="s">
        <v>129</v>
      </c>
      <c r="M5" s="84" t="s">
        <v>65</v>
      </c>
      <c r="N5" s="85"/>
      <c r="O5" s="84" t="s">
        <v>129</v>
      </c>
      <c r="P5" s="84" t="s">
        <v>65</v>
      </c>
      <c r="Q5" s="28"/>
      <c r="R5" s="28"/>
      <c r="S5" s="28"/>
      <c r="T5" s="28"/>
      <c r="U5" s="27"/>
      <c r="V5" s="27"/>
      <c r="W5" s="27"/>
      <c r="X5" s="27"/>
    </row>
    <row r="6" spans="8:24" ht="18.75">
      <c r="H6" s="2" t="s">
        <v>128</v>
      </c>
      <c r="I6" s="2">
        <v>1.7210000000000001</v>
      </c>
      <c r="J6" s="34">
        <v>2.29</v>
      </c>
      <c r="K6" s="2"/>
      <c r="L6" s="2"/>
      <c r="M6" s="2"/>
      <c r="N6" s="2"/>
      <c r="O6" s="2">
        <v>1.7190000000000001</v>
      </c>
      <c r="P6" s="2">
        <v>2.2970000000000002</v>
      </c>
      <c r="Q6" s="70"/>
      <c r="R6" s="28"/>
      <c r="S6" s="28"/>
      <c r="T6" s="28"/>
      <c r="U6" s="27"/>
      <c r="V6" s="27"/>
      <c r="W6" s="27"/>
      <c r="X6" s="27"/>
    </row>
    <row r="7" spans="8:24">
      <c r="H7" s="86" t="s">
        <v>131</v>
      </c>
      <c r="I7" s="72">
        <v>2.0329999999999999</v>
      </c>
      <c r="J7" s="77">
        <v>2.0979999999999999</v>
      </c>
      <c r="K7" s="87"/>
      <c r="L7" s="72">
        <v>2.0590000000000002</v>
      </c>
      <c r="M7" s="72">
        <v>2.1269999999999998</v>
      </c>
      <c r="N7" s="87"/>
      <c r="O7" s="72">
        <v>2.0640000000000001</v>
      </c>
      <c r="P7" s="72">
        <v>2.125</v>
      </c>
      <c r="Q7" s="28"/>
      <c r="R7" s="28"/>
      <c r="S7" s="28"/>
      <c r="T7" s="28"/>
      <c r="U7" s="27"/>
      <c r="V7" s="27"/>
      <c r="W7" s="27"/>
      <c r="X7" s="27"/>
    </row>
    <row r="8" spans="8:24" ht="17.25" thickBot="1">
      <c r="H8" s="84" t="s">
        <v>132</v>
      </c>
      <c r="I8" s="88">
        <v>1.9390000000000001</v>
      </c>
      <c r="J8" s="89">
        <v>1.95</v>
      </c>
      <c r="K8" s="80"/>
      <c r="L8" s="88">
        <v>1.9710000000000001</v>
      </c>
      <c r="M8" s="88">
        <v>1.984</v>
      </c>
      <c r="N8" s="80"/>
      <c r="O8" s="88">
        <v>1.9610000000000001</v>
      </c>
      <c r="P8" s="88">
        <v>2.012</v>
      </c>
      <c r="Q8" s="28"/>
      <c r="R8" s="28"/>
      <c r="S8" s="28"/>
      <c r="T8" s="28"/>
      <c r="U8" s="27"/>
      <c r="V8" s="27"/>
      <c r="W8" s="27"/>
      <c r="X8" s="27"/>
    </row>
    <row r="9" spans="8:24">
      <c r="Q9" s="28"/>
      <c r="R9" s="28"/>
      <c r="S9" s="28"/>
      <c r="T9" s="28"/>
      <c r="U9" s="27"/>
      <c r="V9" s="27"/>
      <c r="W9" s="27"/>
      <c r="X9" s="27"/>
    </row>
    <row r="10" spans="8:24">
      <c r="Q10" s="27"/>
      <c r="R10" s="27"/>
      <c r="S10" s="27"/>
      <c r="T10" s="27"/>
      <c r="U10" s="27"/>
      <c r="V10" s="27"/>
      <c r="W10" s="27"/>
      <c r="X10" s="27"/>
    </row>
    <row r="11" spans="8:24">
      <c r="H11" s="27"/>
      <c r="I11" s="27"/>
      <c r="J11" s="27"/>
      <c r="K11" s="27"/>
      <c r="L11" s="27"/>
      <c r="M11" s="27"/>
      <c r="N11" s="27"/>
      <c r="O11" s="72"/>
      <c r="P11" s="72"/>
      <c r="Q11" s="27"/>
      <c r="R11" s="27"/>
      <c r="S11" s="27"/>
      <c r="T11" s="27"/>
      <c r="U11" s="27"/>
      <c r="V11" s="27"/>
      <c r="W11" s="27"/>
      <c r="X11" s="27"/>
    </row>
    <row r="12" spans="8:24">
      <c r="O12" s="91"/>
      <c r="P12" s="91"/>
      <c r="Q12" s="27"/>
      <c r="R12" s="27"/>
      <c r="S12" s="27"/>
      <c r="T12" s="27"/>
      <c r="U12" s="27"/>
      <c r="V12" s="27"/>
      <c r="W12" s="27"/>
      <c r="X12" s="27"/>
    </row>
    <row r="13" spans="8:24">
      <c r="J13" s="17"/>
      <c r="O13" s="39"/>
      <c r="P13" s="39"/>
      <c r="Q13" s="27"/>
      <c r="R13" s="27"/>
      <c r="S13" s="27"/>
      <c r="T13" s="27"/>
      <c r="U13" s="27"/>
      <c r="V13" s="27"/>
      <c r="W13" s="27"/>
      <c r="X13" s="27"/>
    </row>
    <row r="16" spans="8:24" ht="18.75">
      <c r="H16" s="71"/>
      <c r="I16" s="110"/>
      <c r="J16" s="110"/>
      <c r="K16" s="72"/>
      <c r="L16" s="110"/>
      <c r="M16" s="110"/>
      <c r="N16" s="72"/>
      <c r="O16" s="102"/>
      <c r="P16" s="102"/>
    </row>
    <row r="17" spans="8:19" ht="19.5">
      <c r="H17" s="73"/>
      <c r="I17" s="74"/>
      <c r="J17" s="74"/>
      <c r="K17" s="75"/>
      <c r="L17" s="74"/>
      <c r="M17" s="74"/>
      <c r="N17" s="75"/>
      <c r="O17" s="74"/>
      <c r="P17" s="74"/>
    </row>
    <row r="18" spans="8:19">
      <c r="H18" s="39"/>
      <c r="I18" s="39"/>
      <c r="J18" s="39"/>
      <c r="K18" s="39"/>
      <c r="L18" s="39"/>
      <c r="M18" s="39"/>
      <c r="N18" s="39"/>
      <c r="O18" s="39"/>
      <c r="P18" s="39"/>
    </row>
    <row r="19" spans="8:19">
      <c r="H19" s="39"/>
      <c r="I19" s="39"/>
      <c r="J19" s="39"/>
      <c r="K19" s="39"/>
      <c r="L19" s="39"/>
      <c r="M19" s="39"/>
      <c r="N19" s="39"/>
      <c r="O19" s="39"/>
      <c r="P19" s="39"/>
    </row>
    <row r="20" spans="8:19">
      <c r="H20" s="76"/>
      <c r="I20" s="39"/>
      <c r="J20" s="39"/>
      <c r="K20" s="39"/>
      <c r="L20" s="39"/>
      <c r="M20" s="39"/>
      <c r="N20" s="39"/>
      <c r="O20" s="39"/>
      <c r="P20" s="39"/>
    </row>
    <row r="21" spans="8:19">
      <c r="H21" s="39"/>
      <c r="I21" s="39"/>
      <c r="J21" s="39"/>
      <c r="K21" s="39"/>
      <c r="L21" s="39"/>
      <c r="M21" s="39"/>
      <c r="N21" s="72"/>
      <c r="O21" s="39"/>
      <c r="P21" s="39"/>
    </row>
    <row r="22" spans="8:19">
      <c r="H22" s="39"/>
      <c r="I22" s="39"/>
      <c r="J22" s="39"/>
      <c r="K22" s="39"/>
      <c r="L22" s="39"/>
      <c r="M22" s="39"/>
      <c r="N22" s="39"/>
      <c r="O22" s="39"/>
      <c r="P22" s="39"/>
    </row>
    <row r="23" spans="8:19">
      <c r="H23" s="39"/>
      <c r="I23" s="39"/>
      <c r="J23" s="39"/>
      <c r="K23" s="77"/>
      <c r="L23" s="39"/>
      <c r="M23" s="39"/>
      <c r="N23" s="72"/>
      <c r="O23" s="39"/>
      <c r="P23" s="39"/>
    </row>
    <row r="24" spans="8:19" ht="17.25" thickBot="1">
      <c r="H24" s="1"/>
      <c r="I24" s="108" t="s">
        <v>62</v>
      </c>
      <c r="J24" s="108"/>
      <c r="K24" s="2"/>
      <c r="L24" s="108" t="s">
        <v>63</v>
      </c>
      <c r="M24" s="108"/>
      <c r="N24" s="2"/>
      <c r="O24" s="108" t="s">
        <v>64</v>
      </c>
      <c r="P24" s="108"/>
      <c r="Q24" s="2"/>
      <c r="R24" s="108" t="s">
        <v>70</v>
      </c>
      <c r="S24" s="108"/>
    </row>
    <row r="25" spans="8:19" ht="17.25" thickBot="1">
      <c r="H25" s="84"/>
      <c r="I25" s="84" t="s">
        <v>67</v>
      </c>
      <c r="J25" s="84" t="s">
        <v>69</v>
      </c>
      <c r="K25" s="84"/>
      <c r="L25" s="84" t="s">
        <v>67</v>
      </c>
      <c r="M25" s="84" t="s">
        <v>69</v>
      </c>
      <c r="N25" s="84"/>
      <c r="O25" s="84" t="s">
        <v>67</v>
      </c>
      <c r="P25" s="84" t="s">
        <v>69</v>
      </c>
      <c r="Q25" s="84"/>
      <c r="R25" s="84" t="s">
        <v>67</v>
      </c>
      <c r="S25" s="84" t="s">
        <v>69</v>
      </c>
    </row>
    <row r="26" spans="8:19">
      <c r="H26" s="90" t="s">
        <v>68</v>
      </c>
      <c r="I26" s="34">
        <v>1.74</v>
      </c>
      <c r="J26" s="2">
        <v>2.2029999999999998</v>
      </c>
      <c r="K26" s="34">
        <f>(I56+J56)/2</f>
        <v>0</v>
      </c>
      <c r="L26" s="34">
        <v>1.792</v>
      </c>
      <c r="M26" s="34">
        <v>2.2360000000000002</v>
      </c>
      <c r="N26" s="34">
        <f>(L56+M56)/2</f>
        <v>0</v>
      </c>
      <c r="O26" s="2">
        <v>1.7290000000000001</v>
      </c>
      <c r="P26" s="2">
        <v>2.2709999999999999</v>
      </c>
      <c r="Q26" s="34"/>
      <c r="R26" s="34">
        <v>1.7809999999999999</v>
      </c>
      <c r="S26" s="34">
        <v>2.2410000000000001</v>
      </c>
    </row>
    <row r="27" spans="8:19">
      <c r="H27" s="90" t="s">
        <v>134</v>
      </c>
      <c r="I27" s="34">
        <v>1.8340000000000001</v>
      </c>
      <c r="J27" s="2">
        <v>2.2450000000000001</v>
      </c>
      <c r="K27" s="34">
        <f>(I57+J57)/2</f>
        <v>0</v>
      </c>
      <c r="L27" s="34">
        <v>1.873</v>
      </c>
      <c r="M27" s="34">
        <v>2.282</v>
      </c>
      <c r="N27" s="34">
        <f>(L57+M57)/2</f>
        <v>0</v>
      </c>
      <c r="O27" s="2">
        <v>1.8169999999999999</v>
      </c>
      <c r="P27" s="2">
        <v>2.2509999999999999</v>
      </c>
      <c r="Q27" s="34"/>
      <c r="R27" s="34">
        <v>1.8540000000000001</v>
      </c>
      <c r="S27" s="34">
        <v>2.2589999999999999</v>
      </c>
    </row>
    <row r="28" spans="8:19" ht="17.25" thickBot="1">
      <c r="H28" s="84" t="s">
        <v>135</v>
      </c>
      <c r="I28" s="89">
        <v>1.946</v>
      </c>
      <c r="J28" s="88">
        <v>2.2919999999999998</v>
      </c>
      <c r="K28" s="84"/>
      <c r="L28" s="89">
        <v>1.9750000000000001</v>
      </c>
      <c r="M28" s="89">
        <v>2.33</v>
      </c>
      <c r="N28" s="84"/>
      <c r="O28" s="88">
        <v>1.9570000000000001</v>
      </c>
      <c r="P28" s="88">
        <v>2.2909999999999999</v>
      </c>
      <c r="Q28" s="84"/>
      <c r="R28" s="88"/>
      <c r="S28" s="88"/>
    </row>
    <row r="29" spans="8:19" ht="19.5">
      <c r="H29" s="74"/>
      <c r="I29" s="79"/>
      <c r="J29" s="78"/>
      <c r="K29" s="75"/>
      <c r="L29" s="79"/>
      <c r="M29" s="79"/>
      <c r="N29" s="75"/>
      <c r="O29" s="78"/>
      <c r="P29" s="78"/>
      <c r="Q29" s="75"/>
      <c r="R29" s="78"/>
      <c r="S29" s="78"/>
    </row>
    <row r="30" spans="8:19" ht="19.5">
      <c r="H30" s="74"/>
      <c r="I30" s="79"/>
      <c r="J30" s="78"/>
      <c r="K30" s="75"/>
      <c r="L30" s="79"/>
      <c r="M30" s="79"/>
      <c r="N30" s="75"/>
      <c r="O30" s="78"/>
      <c r="P30" s="78"/>
      <c r="Q30" s="75"/>
      <c r="R30" s="78"/>
      <c r="S30" s="78"/>
    </row>
    <row r="31" spans="8:19">
      <c r="H31" s="82" t="s">
        <v>133</v>
      </c>
    </row>
    <row r="32" spans="8:19" ht="17.25" thickBot="1">
      <c r="H32" s="1"/>
      <c r="I32" s="108" t="s">
        <v>62</v>
      </c>
      <c r="J32" s="108"/>
      <c r="K32" s="2"/>
      <c r="L32" s="108" t="s">
        <v>63</v>
      </c>
      <c r="M32" s="108"/>
      <c r="N32" s="2"/>
      <c r="O32" s="108" t="s">
        <v>64</v>
      </c>
      <c r="P32" s="108"/>
    </row>
    <row r="33" spans="8:18" ht="17.25" thickBot="1">
      <c r="H33" s="84"/>
      <c r="I33" s="84" t="s">
        <v>67</v>
      </c>
      <c r="J33" s="84" t="s">
        <v>65</v>
      </c>
      <c r="K33" s="84"/>
      <c r="L33" s="84" t="s">
        <v>67</v>
      </c>
      <c r="M33" s="84" t="s">
        <v>65</v>
      </c>
      <c r="N33" s="84"/>
      <c r="O33" s="84" t="s">
        <v>67</v>
      </c>
      <c r="P33" s="84" t="s">
        <v>65</v>
      </c>
    </row>
    <row r="34" spans="8:18">
      <c r="H34" s="90" t="s">
        <v>66</v>
      </c>
      <c r="I34" s="2">
        <v>1.738</v>
      </c>
      <c r="J34" s="2">
        <v>2.4710000000000001</v>
      </c>
      <c r="K34" s="1"/>
      <c r="L34" s="34">
        <v>1.794</v>
      </c>
      <c r="M34" s="2">
        <v>2.5059999999999998</v>
      </c>
      <c r="N34" s="1"/>
      <c r="O34" s="2">
        <v>1.708</v>
      </c>
      <c r="P34" s="2">
        <v>2.4940000000000002</v>
      </c>
    </row>
    <row r="35" spans="8:18">
      <c r="H35" s="90" t="s">
        <v>136</v>
      </c>
      <c r="I35" s="2">
        <v>1.8280000000000001</v>
      </c>
      <c r="J35" s="2">
        <v>2.4990000000000001</v>
      </c>
      <c r="K35" s="1"/>
      <c r="L35" s="34">
        <v>1.87</v>
      </c>
      <c r="M35" s="2">
        <v>2.544</v>
      </c>
      <c r="N35" s="1"/>
      <c r="O35" s="2">
        <v>1.8109999999999999</v>
      </c>
      <c r="P35" s="2">
        <v>2.4460000000000002</v>
      </c>
    </row>
    <row r="36" spans="8:18" ht="17.25" thickBot="1">
      <c r="H36" s="84" t="s">
        <v>137</v>
      </c>
      <c r="I36" s="88">
        <v>1.9359999999999999</v>
      </c>
      <c r="J36" s="88">
        <v>2.5409999999999999</v>
      </c>
      <c r="K36" s="84"/>
      <c r="L36" s="89">
        <v>1.9670000000000001</v>
      </c>
      <c r="M36" s="88">
        <v>2.5910000000000002</v>
      </c>
      <c r="N36" s="84"/>
      <c r="O36" s="88">
        <v>1.9510000000000001</v>
      </c>
      <c r="P36" s="88">
        <v>2.456</v>
      </c>
    </row>
    <row r="38" spans="8:18">
      <c r="I38" s="39"/>
      <c r="J38" s="39"/>
      <c r="K38" s="39"/>
      <c r="L38" s="39"/>
      <c r="M38" s="39"/>
      <c r="N38" s="39"/>
      <c r="O38" s="72"/>
      <c r="P38" s="72"/>
      <c r="Q38" s="39"/>
      <c r="R38" s="39"/>
    </row>
    <row r="39" spans="8:18">
      <c r="I39" s="76">
        <f>I36-O36</f>
        <v>-1.5000000000000124E-2</v>
      </c>
      <c r="J39" s="76">
        <f>J36-P36</f>
        <v>8.4999999999999964E-2</v>
      </c>
      <c r="K39" s="77"/>
      <c r="L39" s="103">
        <f>L36-O36</f>
        <v>1.6000000000000014E-2</v>
      </c>
      <c r="M39" s="39">
        <f>M36-P36</f>
        <v>0.13500000000000023</v>
      </c>
      <c r="N39" s="39"/>
      <c r="O39" s="39"/>
      <c r="P39" s="39"/>
      <c r="Q39" s="39"/>
      <c r="R39" s="39"/>
    </row>
    <row r="40" spans="8:18">
      <c r="I40" s="76"/>
      <c r="J40" s="76"/>
      <c r="K40" s="77"/>
      <c r="L40" s="76"/>
      <c r="M40" s="76"/>
      <c r="N40" s="77"/>
      <c r="O40" s="39"/>
      <c r="P40" s="39"/>
      <c r="Q40" s="39"/>
      <c r="R40" s="39"/>
    </row>
    <row r="55" spans="8:17" ht="18.75">
      <c r="H55" s="29"/>
      <c r="O55" s="30"/>
      <c r="P55" s="30"/>
    </row>
    <row r="56" spans="8:17" ht="18.75">
      <c r="H56" s="29"/>
      <c r="I56" s="30"/>
      <c r="J56" s="30"/>
      <c r="L56" s="30"/>
      <c r="M56" s="30"/>
      <c r="O56" s="30"/>
      <c r="P56" s="30"/>
      <c r="Q56" s="30"/>
    </row>
    <row r="57" spans="8:17" ht="18.75">
      <c r="H57" s="29"/>
      <c r="I57" s="30"/>
      <c r="J57" s="30"/>
      <c r="L57" s="30"/>
      <c r="M57" s="30"/>
      <c r="O57" s="30"/>
      <c r="P57" s="30"/>
    </row>
    <row r="70" spans="2:7" ht="18.75">
      <c r="B70" s="105"/>
      <c r="C70" s="94"/>
      <c r="D70" s="94"/>
      <c r="E70" s="94"/>
      <c r="F70" s="94"/>
      <c r="G70" s="94"/>
    </row>
    <row r="71" spans="2:7" ht="18.75">
      <c r="B71" s="51"/>
      <c r="C71" s="107"/>
      <c r="D71" s="107"/>
      <c r="E71" s="107"/>
      <c r="F71" s="107"/>
      <c r="G71" s="107"/>
    </row>
    <row r="72" spans="2:7" ht="18.75">
      <c r="B72" s="105"/>
      <c r="C72" s="52"/>
      <c r="D72" s="52"/>
      <c r="E72" s="52"/>
      <c r="F72" s="53"/>
      <c r="G72" s="53"/>
    </row>
    <row r="73" spans="2:7" ht="18.75">
      <c r="B73" s="105"/>
      <c r="C73" s="52"/>
      <c r="D73" s="52"/>
      <c r="E73" s="52"/>
      <c r="F73" s="53"/>
      <c r="G73" s="53"/>
    </row>
    <row r="74" spans="2:7" ht="18.75">
      <c r="B74" s="105"/>
      <c r="C74" s="54"/>
      <c r="D74" s="54"/>
      <c r="E74" s="54"/>
      <c r="F74" s="55"/>
      <c r="G74" s="55"/>
    </row>
    <row r="75" spans="2:7" ht="18.75">
      <c r="B75" s="105"/>
      <c r="C75" s="56"/>
      <c r="D75" s="56"/>
      <c r="E75" s="56"/>
      <c r="F75" s="57"/>
      <c r="G75" s="57"/>
    </row>
    <row r="76" spans="2:7" ht="19.5">
      <c r="B76" s="58"/>
      <c r="C76" s="107"/>
      <c r="D76" s="107"/>
      <c r="E76" s="107"/>
      <c r="F76" s="107"/>
      <c r="G76" s="107"/>
    </row>
    <row r="77" spans="2:7" ht="18.75">
      <c r="B77" s="105"/>
      <c r="C77" s="52"/>
      <c r="D77" s="52"/>
      <c r="E77" s="52"/>
      <c r="F77" s="106"/>
      <c r="G77" s="59"/>
    </row>
    <row r="78" spans="2:7" ht="18.75">
      <c r="B78" s="105"/>
      <c r="C78" s="52"/>
      <c r="D78" s="52"/>
      <c r="E78" s="52"/>
      <c r="F78" s="106"/>
      <c r="G78" s="59"/>
    </row>
    <row r="79" spans="2:7" ht="18.75">
      <c r="B79" s="105"/>
      <c r="C79" s="54"/>
      <c r="D79" s="54"/>
      <c r="E79" s="54"/>
      <c r="F79" s="106"/>
      <c r="G79" s="59"/>
    </row>
    <row r="80" spans="2:7" ht="18.75">
      <c r="B80" s="105"/>
      <c r="C80" s="56"/>
      <c r="D80" s="56"/>
      <c r="E80" s="56"/>
      <c r="F80" s="106"/>
      <c r="G80" s="59"/>
    </row>
    <row r="81" spans="2:7" ht="19.5">
      <c r="B81" s="58"/>
      <c r="C81" s="107"/>
      <c r="D81" s="107"/>
      <c r="E81" s="107"/>
      <c r="F81" s="107"/>
      <c r="G81" s="107"/>
    </row>
    <row r="82" spans="2:7" ht="18.75">
      <c r="B82" s="105"/>
      <c r="C82" s="60"/>
      <c r="D82" s="60"/>
      <c r="E82" s="61"/>
      <c r="F82" s="106"/>
      <c r="G82" s="59"/>
    </row>
    <row r="83" spans="2:7" ht="18.75">
      <c r="B83" s="105"/>
      <c r="C83" s="60"/>
      <c r="D83" s="60"/>
      <c r="E83" s="62"/>
      <c r="F83" s="106"/>
      <c r="G83" s="59"/>
    </row>
    <row r="84" spans="2:7" ht="18.75">
      <c r="B84" s="105"/>
      <c r="C84" s="63"/>
      <c r="D84" s="63"/>
      <c r="E84" s="64"/>
      <c r="F84" s="106"/>
      <c r="G84" s="59"/>
    </row>
    <row r="85" spans="2:7" ht="18.75">
      <c r="B85" s="105"/>
      <c r="C85" s="65"/>
      <c r="D85" s="65"/>
      <c r="E85" s="66"/>
      <c r="F85" s="106"/>
      <c r="G85" s="59"/>
    </row>
    <row r="86" spans="2:7" ht="19.5">
      <c r="B86" s="58"/>
      <c r="C86" s="107"/>
      <c r="D86" s="107"/>
      <c r="E86" s="107"/>
      <c r="F86" s="107"/>
      <c r="G86" s="107"/>
    </row>
    <row r="87" spans="2:7" ht="18.75">
      <c r="B87" s="105"/>
      <c r="C87" s="54"/>
      <c r="D87" s="54"/>
      <c r="E87" s="52"/>
      <c r="F87" s="106"/>
      <c r="G87" s="59"/>
    </row>
    <row r="88" spans="2:7" ht="18.75">
      <c r="B88" s="105"/>
      <c r="C88" s="54"/>
      <c r="D88" s="54"/>
      <c r="E88" s="52"/>
      <c r="F88" s="106"/>
      <c r="G88" s="59"/>
    </row>
    <row r="89" spans="2:7" ht="18.75">
      <c r="B89" s="105"/>
      <c r="C89" s="54"/>
      <c r="D89" s="54"/>
      <c r="E89" s="54"/>
      <c r="F89" s="106"/>
      <c r="G89" s="59"/>
    </row>
    <row r="90" spans="2:7" ht="18.75">
      <c r="B90" s="105"/>
      <c r="C90" s="56"/>
      <c r="D90" s="56"/>
      <c r="E90" s="56"/>
      <c r="F90" s="106"/>
      <c r="G90" s="59"/>
    </row>
  </sheetData>
  <mergeCells count="20">
    <mergeCell ref="C86:G86"/>
    <mergeCell ref="F87:F90"/>
    <mergeCell ref="C71:G71"/>
    <mergeCell ref="C76:G76"/>
    <mergeCell ref="F77:F80"/>
    <mergeCell ref="C81:G81"/>
    <mergeCell ref="F82:F85"/>
    <mergeCell ref="I4:J4"/>
    <mergeCell ref="L4:M4"/>
    <mergeCell ref="O4:P4"/>
    <mergeCell ref="R4:S4"/>
    <mergeCell ref="I16:J16"/>
    <mergeCell ref="L16:M16"/>
    <mergeCell ref="R24:S24"/>
    <mergeCell ref="I32:J32"/>
    <mergeCell ref="L32:M32"/>
    <mergeCell ref="O32:P32"/>
    <mergeCell ref="I24:J24"/>
    <mergeCell ref="L24:M24"/>
    <mergeCell ref="O24:P2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R31"/>
  <sheetViews>
    <sheetView workbookViewId="0">
      <selection activeCell="E7" sqref="E7"/>
    </sheetView>
  </sheetViews>
  <sheetFormatPr defaultRowHeight="16.5"/>
  <cols>
    <col min="3" max="3" width="23" bestFit="1" customWidth="1"/>
    <col min="4" max="4" width="7.75" bestFit="1" customWidth="1"/>
    <col min="5" max="6" width="16.25" bestFit="1" customWidth="1"/>
    <col min="7" max="7" width="13.875" bestFit="1" customWidth="1"/>
    <col min="8" max="8" width="14.375" bestFit="1" customWidth="1"/>
    <col min="9" max="9" width="12.75" bestFit="1" customWidth="1"/>
    <col min="10" max="10" width="14.75" bestFit="1" customWidth="1"/>
    <col min="13" max="13" width="16.75" bestFit="1" customWidth="1"/>
    <col min="14" max="15" width="7.5" bestFit="1" customWidth="1"/>
    <col min="16" max="16" width="7.625" bestFit="1" customWidth="1"/>
    <col min="17" max="17" width="10" bestFit="1" customWidth="1"/>
    <col min="18" max="18" width="10.25" bestFit="1" customWidth="1"/>
  </cols>
  <sheetData>
    <row r="5" spans="3:18" ht="18.75">
      <c r="C5" s="44" t="s">
        <v>152</v>
      </c>
      <c r="D5" s="45" t="s">
        <v>101</v>
      </c>
      <c r="E5" s="9" t="s">
        <v>148</v>
      </c>
      <c r="F5" s="9" t="s">
        <v>149</v>
      </c>
      <c r="G5" s="9" t="s">
        <v>150</v>
      </c>
      <c r="H5" s="46" t="s">
        <v>151</v>
      </c>
      <c r="I5" s="46" t="s">
        <v>102</v>
      </c>
      <c r="J5" s="98" t="s">
        <v>153</v>
      </c>
      <c r="M5" s="92"/>
      <c r="N5" s="94"/>
      <c r="O5" s="94"/>
      <c r="P5" s="94"/>
      <c r="Q5" s="94"/>
      <c r="R5" s="94"/>
    </row>
    <row r="6" spans="3:18" ht="18.75">
      <c r="C6" s="101" t="s">
        <v>104</v>
      </c>
      <c r="D6" s="99"/>
      <c r="E6" s="99"/>
      <c r="F6" s="99"/>
      <c r="G6" s="99"/>
      <c r="H6" s="99"/>
      <c r="I6" s="99"/>
      <c r="J6" s="99"/>
      <c r="M6" s="51"/>
      <c r="N6" s="107"/>
      <c r="O6" s="107"/>
      <c r="P6" s="107"/>
      <c r="Q6" s="107"/>
      <c r="R6" s="107"/>
    </row>
    <row r="7" spans="3:18" ht="18.75">
      <c r="C7" s="93" t="s">
        <v>3</v>
      </c>
      <c r="D7" s="49"/>
      <c r="E7" s="42">
        <v>45.408846454210639</v>
      </c>
      <c r="F7" s="42">
        <v>-18.160187680949875</v>
      </c>
      <c r="G7" s="42">
        <v>-8.2518126759259278</v>
      </c>
      <c r="H7" s="42">
        <v>-91.631384477078626</v>
      </c>
      <c r="I7" s="42"/>
      <c r="J7" s="42">
        <v>-9.84694182489363</v>
      </c>
      <c r="M7" s="92"/>
      <c r="N7" s="52"/>
      <c r="O7" s="52"/>
      <c r="P7" s="52"/>
      <c r="Q7" s="53"/>
      <c r="R7" s="53"/>
    </row>
    <row r="8" spans="3:18" ht="18.75">
      <c r="C8" s="93" t="s">
        <v>146</v>
      </c>
      <c r="D8" s="93"/>
      <c r="E8" s="42">
        <v>47.06553428516554</v>
      </c>
      <c r="F8" s="42">
        <v>-16.356097868439033</v>
      </c>
      <c r="G8" s="42">
        <v>-6.4923387888737176</v>
      </c>
      <c r="H8" s="42">
        <v>-89.769124533929102</v>
      </c>
      <c r="I8" s="42"/>
      <c r="J8" s="42">
        <v>-8.1979723608477197</v>
      </c>
      <c r="M8" s="92"/>
      <c r="N8" s="52"/>
      <c r="O8" s="52"/>
      <c r="P8" s="52"/>
      <c r="Q8" s="53"/>
      <c r="R8" s="53"/>
    </row>
    <row r="9" spans="3:18" ht="18.75">
      <c r="C9" s="93" t="s">
        <v>107</v>
      </c>
      <c r="D9" s="93"/>
      <c r="E9" s="42">
        <v>46.288614773200969</v>
      </c>
      <c r="F9" s="42">
        <v>-22.359355753049055</v>
      </c>
      <c r="G9" s="42">
        <v>-7.8456257766669033</v>
      </c>
      <c r="H9" s="42">
        <v>-93.836013603434097</v>
      </c>
      <c r="I9" s="42"/>
      <c r="J9" s="42">
        <v>-9.4790957560377418</v>
      </c>
      <c r="M9" s="92"/>
      <c r="N9" s="54"/>
      <c r="O9" s="54"/>
      <c r="P9" s="54"/>
      <c r="Q9" s="55"/>
      <c r="R9" s="53"/>
    </row>
    <row r="10" spans="3:18" ht="18.75">
      <c r="C10" s="93" t="s">
        <v>147</v>
      </c>
      <c r="D10" s="49"/>
      <c r="E10" s="42">
        <v>48.492177133344924</v>
      </c>
      <c r="F10" s="42">
        <v>-20.256320414793848</v>
      </c>
      <c r="G10" s="42">
        <v>-5.4863783094880407</v>
      </c>
      <c r="H10" s="42">
        <v>-91.450598990178435</v>
      </c>
      <c r="I10" s="42"/>
      <c r="J10" s="42">
        <v>-7.1799009481354847</v>
      </c>
      <c r="M10" s="92"/>
      <c r="N10" s="56"/>
      <c r="O10" s="56"/>
      <c r="P10" s="56"/>
      <c r="Q10" s="57"/>
      <c r="R10" s="53"/>
    </row>
    <row r="11" spans="3:18" ht="19.5">
      <c r="C11" s="49" t="s">
        <v>103</v>
      </c>
      <c r="D11" s="42"/>
      <c r="E11" s="42">
        <v>35.567928720444733</v>
      </c>
      <c r="F11" s="42">
        <v>-32.367128262821801</v>
      </c>
      <c r="G11" s="42">
        <v>-3.4932826355264783</v>
      </c>
      <c r="H11" s="42">
        <v>-104</v>
      </c>
      <c r="I11" s="104">
        <v>27.1</v>
      </c>
      <c r="J11" s="42">
        <v>-5.3</v>
      </c>
      <c r="M11" s="58"/>
      <c r="N11" s="92"/>
      <c r="O11" s="92"/>
      <c r="P11" s="92"/>
      <c r="Q11" s="92"/>
      <c r="R11" s="55"/>
    </row>
    <row r="12" spans="3:18" ht="18.75">
      <c r="C12" s="50" t="s">
        <v>108</v>
      </c>
      <c r="D12" s="42"/>
      <c r="E12" s="42">
        <v>28.044089815464272</v>
      </c>
      <c r="F12" s="42">
        <v>-22.785622956400061</v>
      </c>
      <c r="G12" s="42">
        <v>-4.5894162301127146</v>
      </c>
      <c r="H12" s="42"/>
      <c r="I12" s="42"/>
      <c r="J12" s="49"/>
      <c r="M12" s="92"/>
      <c r="N12" s="52"/>
      <c r="O12" s="52"/>
      <c r="P12" s="52"/>
      <c r="Q12" s="106"/>
      <c r="R12" s="57"/>
    </row>
    <row r="13" spans="3:18" ht="18.75">
      <c r="C13" s="93" t="s">
        <v>105</v>
      </c>
      <c r="D13" s="100"/>
      <c r="E13" s="100"/>
      <c r="F13" s="100"/>
      <c r="G13" s="100"/>
      <c r="H13" s="100"/>
      <c r="I13" s="100"/>
      <c r="J13" s="100"/>
      <c r="M13" s="92"/>
      <c r="N13" s="52"/>
      <c r="O13" s="52"/>
      <c r="P13" s="52"/>
      <c r="Q13" s="106"/>
      <c r="R13" s="92"/>
    </row>
    <row r="14" spans="3:18" ht="18.75">
      <c r="C14" s="93" t="s">
        <v>3</v>
      </c>
      <c r="D14" s="49"/>
      <c r="E14" s="42">
        <v>59.065774959258754</v>
      </c>
      <c r="F14" s="42">
        <v>-4.5032591757590872</v>
      </c>
      <c r="G14" s="42">
        <v>5.4051158291935204</v>
      </c>
      <c r="H14" s="42">
        <v>-77.974455972030512</v>
      </c>
      <c r="I14" s="49"/>
      <c r="J14" s="42">
        <v>3.003574221835708</v>
      </c>
      <c r="M14" s="92"/>
      <c r="N14" s="54"/>
      <c r="O14" s="54"/>
      <c r="P14" s="54"/>
      <c r="Q14" s="106"/>
      <c r="R14" s="59"/>
    </row>
    <row r="15" spans="3:18" ht="18.75">
      <c r="C15" s="93" t="s">
        <v>146</v>
      </c>
      <c r="D15" s="93"/>
      <c r="E15" s="42">
        <v>61.505469144234382</v>
      </c>
      <c r="F15" s="42">
        <v>-1.916163009441531</v>
      </c>
      <c r="G15" s="42">
        <v>7.9475960701951234</v>
      </c>
      <c r="H15" s="42">
        <v>-75.329189674717583</v>
      </c>
      <c r="I15" s="93"/>
      <c r="J15" s="42">
        <v>5.2411475967509897</v>
      </c>
      <c r="M15" s="92"/>
      <c r="N15" s="54"/>
      <c r="O15" s="54"/>
      <c r="P15" s="54"/>
      <c r="Q15" s="106"/>
      <c r="R15" s="59"/>
    </row>
    <row r="16" spans="3:18" ht="18.75">
      <c r="C16" s="93" t="s">
        <v>107</v>
      </c>
      <c r="D16" s="93"/>
      <c r="E16" s="42">
        <v>61.23093373807113</v>
      </c>
      <c r="F16" s="42">
        <v>-7.4170367881075538</v>
      </c>
      <c r="G16" s="42">
        <v>7.0966931883459381</v>
      </c>
      <c r="H16" s="42">
        <v>-78.893694638563929</v>
      </c>
      <c r="I16" s="93"/>
      <c r="J16" s="42">
        <v>4.5117933048804693</v>
      </c>
      <c r="M16" s="92"/>
      <c r="N16" s="54"/>
      <c r="O16" s="54"/>
      <c r="P16" s="54"/>
      <c r="Q16" s="106"/>
      <c r="R16" s="59"/>
    </row>
    <row r="17" spans="3:18" ht="18.75">
      <c r="C17" s="93" t="s">
        <v>147</v>
      </c>
      <c r="D17" s="49"/>
      <c r="E17" s="42">
        <v>64.007788777622736</v>
      </c>
      <c r="F17" s="42">
        <v>-4.7407087705873732</v>
      </c>
      <c r="G17" s="42">
        <v>10.029233334647095</v>
      </c>
      <c r="H17" s="42">
        <v>-75.934987346043286</v>
      </c>
      <c r="I17" s="49"/>
      <c r="J17" s="42">
        <v>7.3075363803843274</v>
      </c>
      <c r="M17" s="92"/>
      <c r="N17" s="56"/>
      <c r="O17" s="56"/>
      <c r="P17" s="56"/>
      <c r="Q17" s="106"/>
      <c r="R17" s="59"/>
    </row>
    <row r="18" spans="3:18" ht="19.5">
      <c r="C18" s="93" t="s">
        <v>103</v>
      </c>
      <c r="D18" s="14"/>
      <c r="E18" s="14">
        <v>56.450252612441808</v>
      </c>
      <c r="F18" s="14">
        <v>-11.484804370682038</v>
      </c>
      <c r="G18" s="14">
        <v>17.389041256327925</v>
      </c>
      <c r="H18" s="14">
        <v>-83.1</v>
      </c>
      <c r="I18" s="22">
        <v>29.5</v>
      </c>
      <c r="J18" s="42">
        <v>14.5</v>
      </c>
      <c r="M18" s="58"/>
      <c r="N18" s="92"/>
      <c r="O18" s="92"/>
      <c r="P18" s="92"/>
      <c r="Q18" s="92"/>
      <c r="R18" s="59"/>
    </row>
    <row r="19" spans="3:18" ht="18.75">
      <c r="C19" s="50" t="s">
        <v>108</v>
      </c>
      <c r="D19" s="14"/>
      <c r="E19" s="14">
        <v>46.93902836991397</v>
      </c>
      <c r="F19" s="14">
        <v>-3.8906844018790232</v>
      </c>
      <c r="G19" s="14">
        <v>14.305522324408324</v>
      </c>
      <c r="H19" s="14"/>
      <c r="I19" s="48"/>
      <c r="J19" s="47"/>
      <c r="M19" s="92"/>
      <c r="N19" s="60"/>
      <c r="O19" s="60"/>
      <c r="P19" s="61"/>
      <c r="Q19" s="106"/>
      <c r="R19" s="59"/>
    </row>
    <row r="20" spans="3:18" ht="18.75">
      <c r="C20" s="93" t="s">
        <v>106</v>
      </c>
      <c r="D20" s="100"/>
      <c r="E20" s="100"/>
      <c r="F20" s="100"/>
      <c r="G20" s="100"/>
      <c r="H20" s="100"/>
      <c r="I20" s="100"/>
      <c r="J20" s="100"/>
      <c r="M20" s="92"/>
      <c r="N20" s="60"/>
      <c r="O20" s="60"/>
      <c r="P20" s="62"/>
      <c r="Q20" s="106"/>
      <c r="R20" s="92"/>
    </row>
    <row r="21" spans="3:18" ht="18.75">
      <c r="C21" s="93" t="s">
        <v>3</v>
      </c>
      <c r="D21" s="49">
        <v>45.5</v>
      </c>
      <c r="E21" s="42">
        <v>78.410826078213276</v>
      </c>
      <c r="F21" s="42">
        <v>14.841791943052755</v>
      </c>
      <c r="G21" s="42">
        <v>24.7501669480767</v>
      </c>
      <c r="H21" s="42">
        <v>-58.629404853075997</v>
      </c>
      <c r="I21" s="42">
        <v>27.835882163347765</v>
      </c>
      <c r="J21" s="14">
        <v>20.421982922803629</v>
      </c>
      <c r="M21" s="92"/>
      <c r="N21" s="63"/>
      <c r="O21" s="63"/>
      <c r="P21" s="64"/>
      <c r="Q21" s="106"/>
      <c r="R21" s="59"/>
    </row>
    <row r="22" spans="3:18" ht="18.75">
      <c r="C22" s="93" t="s">
        <v>146</v>
      </c>
      <c r="D22" s="93">
        <v>51.6</v>
      </c>
      <c r="E22" s="42">
        <v>82.267687718106288</v>
      </c>
      <c r="F22" s="42">
        <v>18.846055564501714</v>
      </c>
      <c r="G22" s="42">
        <v>28.709814643995688</v>
      </c>
      <c r="H22" s="42">
        <v>-54.566971100988354</v>
      </c>
      <c r="I22" s="42">
        <v>29.106149644208063</v>
      </c>
      <c r="J22" s="14">
        <v>24.023071690414746</v>
      </c>
      <c r="M22" s="92"/>
      <c r="N22" s="63"/>
      <c r="O22" s="63"/>
      <c r="P22" s="64"/>
      <c r="Q22" s="106"/>
      <c r="R22" s="59"/>
    </row>
    <row r="23" spans="3:18" ht="18.75">
      <c r="C23" s="93" t="s">
        <v>107</v>
      </c>
      <c r="D23" s="93">
        <v>49.5</v>
      </c>
      <c r="E23" s="42">
        <v>81.716859878998733</v>
      </c>
      <c r="F23" s="42">
        <v>13.068889352748716</v>
      </c>
      <c r="G23" s="42">
        <v>27.582619329202206</v>
      </c>
      <c r="H23" s="42">
        <v>-58.407768497636319</v>
      </c>
      <c r="I23" s="42">
        <v>31.346233057331027</v>
      </c>
      <c r="J23" s="14">
        <v>22.800369429648502</v>
      </c>
      <c r="M23" s="92"/>
      <c r="N23" s="63"/>
      <c r="O23" s="63"/>
      <c r="P23" s="64"/>
      <c r="Q23" s="106"/>
      <c r="R23" s="59"/>
    </row>
    <row r="24" spans="3:18" ht="18.75">
      <c r="C24" s="93" t="s">
        <v>147</v>
      </c>
      <c r="D24" s="49">
        <v>56.1</v>
      </c>
      <c r="E24" s="42">
        <v>85.887852774526309</v>
      </c>
      <c r="F24" s="42">
        <v>17.13935522638754</v>
      </c>
      <c r="G24" s="42">
        <v>31.909297331693349</v>
      </c>
      <c r="H24" s="42">
        <v>-54.054923348997036</v>
      </c>
      <c r="I24" s="42">
        <v>32.192868874690859</v>
      </c>
      <c r="J24" s="14">
        <v>26.89373940008651</v>
      </c>
      <c r="M24" s="92"/>
      <c r="N24" s="65"/>
      <c r="O24" s="65"/>
      <c r="P24" s="66"/>
      <c r="Q24" s="106"/>
      <c r="R24" s="59"/>
    </row>
    <row r="25" spans="3:18" ht="19.5">
      <c r="C25" s="93" t="s">
        <v>103</v>
      </c>
      <c r="D25" s="14">
        <v>67.3</v>
      </c>
      <c r="E25" s="14">
        <v>85.313179574336289</v>
      </c>
      <c r="F25" s="14">
        <v>17.378122591069758</v>
      </c>
      <c r="G25" s="14">
        <v>46.251968218365079</v>
      </c>
      <c r="H25" s="37">
        <v>-54.250706313002112</v>
      </c>
      <c r="I25" s="42">
        <v>38.700000000000003</v>
      </c>
      <c r="J25" s="14">
        <v>41.4</v>
      </c>
      <c r="M25" s="58"/>
      <c r="N25" s="92"/>
      <c r="O25" s="92"/>
      <c r="P25" s="92"/>
      <c r="Q25" s="92"/>
      <c r="R25" s="59"/>
    </row>
    <row r="26" spans="3:18" ht="18.75">
      <c r="C26" s="50" t="s">
        <v>108</v>
      </c>
      <c r="D26" s="95"/>
      <c r="E26" s="95" t="s">
        <v>154</v>
      </c>
      <c r="F26" s="95">
        <v>22.478268803319857</v>
      </c>
      <c r="G26" s="95">
        <v>40.674475529535869</v>
      </c>
      <c r="H26" s="96">
        <v>-50.4</v>
      </c>
      <c r="I26" s="96"/>
      <c r="J26" s="97"/>
      <c r="M26" s="92"/>
      <c r="N26" s="54"/>
      <c r="O26" s="54"/>
      <c r="P26" s="52"/>
      <c r="Q26" s="106"/>
      <c r="R26" s="59"/>
    </row>
    <row r="27" spans="3:18" ht="18.75">
      <c r="M27" s="92"/>
      <c r="N27" s="54"/>
      <c r="O27" s="54"/>
      <c r="P27" s="52"/>
      <c r="Q27" s="106"/>
      <c r="R27" s="92"/>
    </row>
    <row r="28" spans="3:18" ht="18.75">
      <c r="E28" s="14"/>
      <c r="F28" s="14"/>
      <c r="G28" s="14"/>
      <c r="M28" s="92"/>
      <c r="N28" s="54"/>
      <c r="O28" s="54"/>
      <c r="P28" s="54"/>
      <c r="Q28" s="106"/>
      <c r="R28" s="59"/>
    </row>
    <row r="29" spans="3:18" ht="18.75">
      <c r="M29" s="92"/>
      <c r="N29" s="56"/>
      <c r="O29" s="56"/>
      <c r="P29" s="56"/>
      <c r="Q29" s="106"/>
      <c r="R29" s="59"/>
    </row>
    <row r="30" spans="3:18" ht="18.75">
      <c r="M30" s="39"/>
      <c r="N30" s="39"/>
      <c r="O30" s="39"/>
      <c r="P30" s="39"/>
      <c r="Q30" s="39"/>
      <c r="R30" s="59"/>
    </row>
    <row r="31" spans="3:18" ht="18.75">
      <c r="M31" s="39"/>
      <c r="N31" s="39"/>
      <c r="O31" s="39"/>
      <c r="P31" s="39"/>
      <c r="Q31" s="39"/>
      <c r="R31" s="59"/>
    </row>
  </sheetData>
  <mergeCells count="4">
    <mergeCell ref="Q26:Q29"/>
    <mergeCell ref="N6:R6"/>
    <mergeCell ref="Q12:Q17"/>
    <mergeCell ref="Q19:Q2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Py</vt:lpstr>
      <vt:lpstr>鍵長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lily41723</dc:creator>
  <cp:lastModifiedBy>lily41723</cp:lastModifiedBy>
  <cp:lastPrinted>2014-07-30T06:23:40Z</cp:lastPrinted>
  <dcterms:created xsi:type="dcterms:W3CDTF">2014-06-23T06:20:53Z</dcterms:created>
  <dcterms:modified xsi:type="dcterms:W3CDTF">2014-08-14T02:56:40Z</dcterms:modified>
</cp:coreProperties>
</file>